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915" windowHeight="12840" activeTab="1"/>
  </bookViews>
  <sheets>
    <sheet name="1. Estimación de Costos" sheetId="1" r:id="rId1"/>
    <sheet name="2. Estimación de Costos Ejemplo" sheetId="2" r:id="rId2"/>
  </sheets>
  <definedNames>
    <definedName name="_xlnm.Print_Area" localSheetId="0">'1. Estimación de Costos'!$B$2:$H$74</definedName>
    <definedName name="_xlnm.Print_Area" localSheetId="1">'2. Estimación de Costos Ejemplo'!$B$2:$H$82</definedName>
  </definedNames>
  <calcPr calcId="125725"/>
</workbook>
</file>

<file path=xl/calcChain.xml><?xml version="1.0" encoding="utf-8"?>
<calcChain xmlns="http://schemas.openxmlformats.org/spreadsheetml/2006/main">
  <c r="E36" i="2"/>
  <c r="G36" s="1"/>
  <c r="D12"/>
  <c r="D10"/>
  <c r="H12"/>
  <c r="E30"/>
  <c r="G30" s="1"/>
  <c r="G31"/>
  <c r="G32"/>
  <c r="G33"/>
  <c r="G34"/>
  <c r="G35"/>
  <c r="G21"/>
  <c r="H10" i="1"/>
  <c r="H13"/>
  <c r="D13"/>
  <c r="H27"/>
  <c r="G26" i="2" l="1"/>
  <c r="G27"/>
  <c r="G28"/>
  <c r="G29"/>
  <c r="G37"/>
  <c r="G38"/>
  <c r="G39"/>
  <c r="E25"/>
  <c r="G25" s="1"/>
  <c r="E24"/>
  <c r="E23"/>
  <c r="G23" s="1"/>
  <c r="G22"/>
  <c r="G24"/>
  <c r="D9"/>
  <c r="H40" l="1"/>
  <c r="H13"/>
  <c r="D13"/>
  <c r="H41" i="1"/>
  <c r="H43" s="1"/>
  <c r="H9" s="1"/>
  <c r="G53" i="2" l="1"/>
  <c r="G48"/>
  <c r="G52"/>
  <c r="G51"/>
  <c r="G50"/>
  <c r="G49"/>
  <c r="G47"/>
  <c r="H54" l="1"/>
  <c r="H56" s="1"/>
  <c r="H9" s="1"/>
  <c r="H10" s="1"/>
</calcChain>
</file>

<file path=xl/sharedStrings.xml><?xml version="1.0" encoding="utf-8"?>
<sst xmlns="http://schemas.openxmlformats.org/spreadsheetml/2006/main" count="344" uniqueCount="124">
  <si>
    <t xml:space="preserve">NOMBRE DEL PROYECTO  </t>
  </si>
  <si>
    <t>CÓDIGO (USO DEL MIVAH)</t>
  </si>
  <si>
    <t>CARACTERÍSTICAS GENERALES</t>
  </si>
  <si>
    <t>glo</t>
  </si>
  <si>
    <t>Ítem</t>
  </si>
  <si>
    <t>Unidad</t>
  </si>
  <si>
    <t>Cantidad</t>
  </si>
  <si>
    <t>Costo Unitario</t>
  </si>
  <si>
    <t>Costos Directos Totales de la Construcción</t>
  </si>
  <si>
    <t>DESGLOCE DE COSTOS DIRECTOS DE LA CONSTRUCCIÓN</t>
  </si>
  <si>
    <t>Costo Total</t>
  </si>
  <si>
    <t>Detalle</t>
  </si>
  <si>
    <t>Porcentaje</t>
  </si>
  <si>
    <t>Monto Total</t>
  </si>
  <si>
    <t>global</t>
  </si>
  <si>
    <t>Imprevistos (5%)</t>
  </si>
  <si>
    <t>Pruebas de Laboratorio del Contratista</t>
  </si>
  <si>
    <t>COSTOS TOTALES DEL PROYECTO</t>
  </si>
  <si>
    <t>Estimación de Costo</t>
  </si>
  <si>
    <t>₡</t>
  </si>
  <si>
    <t># #</t>
  </si>
  <si>
    <t>unid</t>
  </si>
  <si>
    <t>Estudio de Suelos (Especificar)</t>
  </si>
  <si>
    <t>Estudios hidrológicos (Especificar)</t>
  </si>
  <si>
    <t>Topografía (Especificar)</t>
  </si>
  <si>
    <t>Costo Total de la Propuesta (₡)</t>
  </si>
  <si>
    <t>Porcentaje Área Permeable (m2)</t>
  </si>
  <si>
    <t xml:space="preserve">Actividad - Tarea N°1 </t>
  </si>
  <si>
    <t>Actividad - Tarea N°2</t>
  </si>
  <si>
    <t>Actividad - Tarea N°3</t>
  </si>
  <si>
    <t>Actividad - Tarea N°4</t>
  </si>
  <si>
    <t>Actividad - Tarea N°n</t>
  </si>
  <si>
    <t>ESTRUCTURA DE COSTOS DEFINIDO POR EL SISTEMA FINANCIERO NACIONAL PARA LA VIVIENDA</t>
  </si>
  <si>
    <t>Actividad - Tarea N°5</t>
  </si>
  <si>
    <t>Estudios Básicos</t>
  </si>
  <si>
    <t>Utilidad del Contratista (0 a 10%)</t>
  </si>
  <si>
    <t>Pólizas Responsabilidad Civil, Incendio y Terremoto</t>
  </si>
  <si>
    <t>Área de Construcción (m2)</t>
  </si>
  <si>
    <t>Costo / m2 de Construcción  (₡/m2)</t>
  </si>
  <si>
    <t>Porcentaje de Área Impermeableo de Cobertura  (m2)</t>
  </si>
  <si>
    <t>Área Permeable (m2)</t>
  </si>
  <si>
    <t>Área Impermeable o de Cobertura  (m2)</t>
  </si>
  <si>
    <t>Descripción de la Actividad</t>
  </si>
  <si>
    <t>Listado de Actividades a ser financiadas con el SFNV</t>
  </si>
  <si>
    <t>Área Total del Terreno - Según el N° de Finca (m2)</t>
  </si>
  <si>
    <t>.= % x Total C.D.</t>
  </si>
  <si>
    <t>Detalles o indicaciones relevantes</t>
  </si>
  <si>
    <t>COSTOS INDIRECTOS DE LA CONSTRUCCIÓN</t>
  </si>
  <si>
    <t>Costo Total: Costos Indirectos de la Construcción</t>
  </si>
  <si>
    <t>m - m2 - m3 - unid</t>
  </si>
  <si>
    <t>Administración General del Contratista (0 a 8%)</t>
  </si>
  <si>
    <t>Los rubros que a continuación se detallan no deben ser incluidos en la estimación del costo, ya que serán incluidos en etapas posteriores del proceso.</t>
  </si>
  <si>
    <t>Dirección Técnica DEL Contratista</t>
  </si>
  <si>
    <t>Estudios Básicos (en caso de ser contrapartidas, estan deben ser cuantificadas en una tabla independiente):</t>
  </si>
  <si>
    <t xml:space="preserve">                             Estudio de Suelos.</t>
  </si>
  <si>
    <t xml:space="preserve">                             Estudios hidrológicos.</t>
  </si>
  <si>
    <t xml:space="preserve">                             Topografía.</t>
  </si>
  <si>
    <t xml:space="preserve">                             Viabilidad Ambiental del SETENA.</t>
  </si>
  <si>
    <t xml:space="preserve">                             Otros Estudios Básicos necesarios.</t>
  </si>
  <si>
    <t>Bodega provisional</t>
  </si>
  <si>
    <t>Cerramiento provisional</t>
  </si>
  <si>
    <t xml:space="preserve">m  </t>
  </si>
  <si>
    <t>m</t>
  </si>
  <si>
    <t>m2</t>
  </si>
  <si>
    <t>Enzacatado</t>
  </si>
  <si>
    <t>Enzacatado y demarcación</t>
  </si>
  <si>
    <t>Cancha multiuso techada</t>
  </si>
  <si>
    <t>Parque de patinetas</t>
  </si>
  <si>
    <r>
      <t>Rampas en concreto y rieles en tubo red 2"</t>
    </r>
    <r>
      <rPr>
        <sz val="11"/>
        <color rgb="FF000000"/>
        <rFont val="Calibri"/>
        <family val="2"/>
      </rPr>
      <t>Ø</t>
    </r>
  </si>
  <si>
    <t>Acera Tipo 1 (ancho 2 m)</t>
  </si>
  <si>
    <t>Acera Tipo 2 (ancho 1,5 m)</t>
  </si>
  <si>
    <t>Bancas en prefa</t>
  </si>
  <si>
    <t>Otros Estudios Básicos necesarios (Detallar)</t>
  </si>
  <si>
    <t>COSTO DE LAS CONTRAPARTIDAS OPCIONALES OFRECIDAS</t>
  </si>
  <si>
    <t>Viabilidad Ambiental del SETENA (Especificar)</t>
  </si>
  <si>
    <t>Costos Totales de la Contrapartidas Opcionales Ofrecidas</t>
  </si>
  <si>
    <t>₡ Total Contrapartidas</t>
  </si>
  <si>
    <r>
      <t>Observaciones Costos Directos: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1. </t>
    </r>
    <r>
      <rPr>
        <sz val="11"/>
        <color theme="1"/>
        <rFont val="Arial"/>
        <family val="2"/>
      </rPr>
      <t xml:space="preserve">Se deben de describir en cada Actividad - Tarea, los elementos representativos para la adecuada interpretación del rubro en estudio.
</t>
    </r>
    <r>
      <rPr>
        <b/>
        <sz val="11"/>
        <color theme="1"/>
        <rFont val="Arial"/>
        <family val="2"/>
      </rPr>
      <t xml:space="preserve">2. </t>
    </r>
    <r>
      <rPr>
        <sz val="11"/>
        <color theme="1"/>
        <rFont val="Arial"/>
        <family val="2"/>
      </rPr>
      <t>El listado de las actividades descritas en el pliego de condiciones del Concurso, son un ejemplo de un desglose de elementos y no limitan la inclusión de nuevos o diferentes ítems, ya que estos deben corresponder al programa arquitectónico de cada proyecto.</t>
    </r>
  </si>
  <si>
    <t>a) Estudios Básicos</t>
  </si>
  <si>
    <t>c) Recursos en efectivo que sean donados al BANHVI para destinarlos al proyecto</t>
  </si>
  <si>
    <t>Porcentaje de Área Impermeable de Cobertura  (m2)</t>
  </si>
  <si>
    <t>Sarán y reglas de madera</t>
  </si>
  <si>
    <t>Losa de concreto con pintura antideslizante, estructura metálica y cubierta en lam. rectangular</t>
  </si>
  <si>
    <t>Aceras en adoquín tipo Hueso</t>
  </si>
  <si>
    <t>Área de Gimnasio al aire libre</t>
  </si>
  <si>
    <t>1 caminadora, 1 Elevador de brazos, 1 Elevador oscilante, 1 Torsión de cintura, 2 Bicicleta Estacionaria, con las respectivas losas de 2 m2</t>
  </si>
  <si>
    <t>Áreas Parques infantil</t>
  </si>
  <si>
    <t>Zacate San Agustín</t>
  </si>
  <si>
    <t>Iluminación y sistema eléctrico</t>
  </si>
  <si>
    <t>Lámpara tipo farol de 3 m de altura</t>
  </si>
  <si>
    <t>Estudios Básicos (en caso de ser contrapartidas, están deben ser cuantificadas y desglosadas en una tabla independiente):</t>
  </si>
  <si>
    <t>Los rubros que a continuación se detallan no deben ser incluidos en la estimación del costo, ya que serán incluidos  de oficio por la Entidad Autorizada en etapas posteriores del proceso.</t>
  </si>
  <si>
    <t>Anteproyecto (1,0 % o 1,5 % aplicará el 50 % por DIS - SFNV).</t>
  </si>
  <si>
    <t>Aceras en concreto escoboneado con losa para personas con DIS - SFNVcapacidad</t>
  </si>
  <si>
    <t>Planos Constructivos y Especificaciones Técnicas (4% aplicará 50 % por DIS - SFNV).</t>
  </si>
  <si>
    <t>Anteproyecto (1,0 % o 1,5 % aplicará el 50 % por DIS - SFNV - SFNV).</t>
  </si>
  <si>
    <t>Permisos de Construcción Municipalidad (50 o 100 % aplicará por DIS - SFNV )</t>
  </si>
  <si>
    <t>Presupuesto detallado (0,50 % aplicará el 50 % por DIS - SFNV).</t>
  </si>
  <si>
    <t>Inspección de Obras (1,5 % aplicará el 50 % por DIS - SFNV).</t>
  </si>
  <si>
    <t>Trámite CFIA (Bitácora y APC, aplicará el 50 % por DIS - SFNV).</t>
  </si>
  <si>
    <t>Permisos de Construcción Municipalidad (50 o 100 % aplicará por DIS - SFNV)</t>
  </si>
  <si>
    <t>Tramite CFIA (Bitácora y APC, aplicará el 50 % por DIS - SFNV).</t>
  </si>
  <si>
    <t>b) Material que permita la ejecución del DIS - SFNVeño paisajístico</t>
  </si>
  <si>
    <t>ESTIMACIÓN PRELIMINAR DE COSTOS, SEGUNDO CONCURSO BONO COMUNAL "AREAS VERDES Y RECREATIAS"</t>
  </si>
  <si>
    <t>Centro de recreación y esparcimiento</t>
  </si>
  <si>
    <t>Paradas de autobús.</t>
  </si>
  <si>
    <t>Ranchos.</t>
  </si>
  <si>
    <t>Plazoletas.</t>
  </si>
  <si>
    <t>Biciparqueos.</t>
  </si>
  <si>
    <t>Basureros.</t>
  </si>
  <si>
    <t>Sistema de bebederos.</t>
  </si>
  <si>
    <t xml:space="preserve">Estructura metálica en tubo redondo de 4" y cubierta de techo en policarbonato celular, bancas en metal tubo redondo de 2" y sobres en jordomex ACL </t>
  </si>
  <si>
    <t xml:space="preserve">En adoquin tipo Santa Ana </t>
  </si>
  <si>
    <t>Estacionamiento para bicicletas, aros en u invertida de tubo de acero inoxidable empotrados en el piso.</t>
  </si>
  <si>
    <t>Marco de concreto chorreado y recipiente giratorio en metal.</t>
  </si>
  <si>
    <t xml:space="preserve">Bebedero chorreado en concreto </t>
  </si>
  <si>
    <t>Anfiteatro</t>
  </si>
  <si>
    <r>
      <t>Observaciones Costos Directos: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1. </t>
    </r>
    <r>
      <rPr>
        <sz val="11"/>
        <color theme="1"/>
        <rFont val="Arial"/>
        <family val="2"/>
      </rPr>
      <t xml:space="preserve">Se deben de describir en cada Actividad - Tarea, los elementos representativos para la adecuada interpretación del rubro en estudio.
</t>
    </r>
    <r>
      <rPr>
        <b/>
        <sz val="11"/>
        <color theme="1"/>
        <rFont val="Arial"/>
        <family val="2"/>
      </rPr>
      <t xml:space="preserve">2. </t>
    </r>
    <r>
      <rPr>
        <sz val="11"/>
        <color theme="1"/>
        <rFont val="Arial"/>
        <family val="2"/>
      </rPr>
      <t xml:space="preserve">El listado de las actividades descritas en el pliego de condiciones del Concurso, son un ejemplo de un desglose de elementos y no limitan la inclusión de nuevos o diferentes ítems, ya que estos deben corresponder al programa arquitectónico de cada proyecto.
</t>
    </r>
    <r>
      <rPr>
        <b/>
        <sz val="11"/>
        <color theme="1"/>
        <rFont val="Arial"/>
        <family val="2"/>
      </rPr>
      <t>3.</t>
    </r>
    <r>
      <rPr>
        <sz val="11"/>
        <color theme="1"/>
        <rFont val="Arial"/>
        <family val="2"/>
      </rPr>
      <t xml:space="preserve"> Los costos unitarios indicados son para ejemplificar el funcionamiento de la tabla, los mismos se deberán establecer según las caracteristicas de cada diseño.</t>
    </r>
  </si>
  <si>
    <t>Cancha de fútbol</t>
  </si>
  <si>
    <t>Gaderías prefabridadas, escenario en concreto, estructura para iluminación del escenario en metal tubo cuadrado de 4"</t>
  </si>
  <si>
    <t>Bancas tipo "pollito" en concreto prefabricadas</t>
  </si>
  <si>
    <t xml:space="preserve"> 1 set de 3 sube y baja, 1 set de 3 hamacas, 1 módulo multietario y adecuación del espacio de juego.</t>
  </si>
  <si>
    <t>Área de 3 x3 m, con 4 columnas de concreto, techo en lámina HG tipo teja, piso de concreto con mueble de concreto con parrilla y fregadero chorreado.</t>
  </si>
  <si>
    <t>Dirección Técnica del Contratista</t>
  </si>
</sst>
</file>

<file path=xl/styles.xml><?xml version="1.0" encoding="utf-8"?>
<styleSheet xmlns="http://schemas.openxmlformats.org/spreadsheetml/2006/main">
  <numFmts count="4">
    <numFmt numFmtId="164" formatCode="&quot;₡&quot;#,##0.00"/>
    <numFmt numFmtId="165" formatCode="&quot;₡&quot;#,##0.00.\ &quot;/m2&quot;"/>
    <numFmt numFmtId="166" formatCode="#,##0.00\ &quot;m2&quot;"/>
    <numFmt numFmtId="167" formatCode="&quot;₡&quot;#,##0.00\ &quot;/m2&quot;"/>
  </numFmts>
  <fonts count="17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  <charset val="204"/>
    </font>
    <font>
      <sz val="12"/>
      <name val="Courier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Helv"/>
      <charset val="204"/>
    </font>
    <font>
      <b/>
      <sz val="18"/>
      <color theme="1" tint="0.34998626667073579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EBEBE"/>
      </patternFill>
    </fill>
    <fill>
      <patternFill patternType="solid">
        <fgColor rgb="FFBEBEBE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37" fontId="9" fillId="0" borderId="0"/>
    <xf numFmtId="0" fontId="12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10" fontId="6" fillId="0" borderId="7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0" xfId="0" applyFont="1" applyBorder="1"/>
    <xf numFmtId="0" fontId="6" fillId="0" borderId="0" xfId="1" applyFont="1"/>
    <xf numFmtId="0" fontId="6" fillId="0" borderId="0" xfId="1" applyFont="1" applyAlignment="1">
      <alignment vertical="center"/>
    </xf>
    <xf numFmtId="0" fontId="2" fillId="0" borderId="12" xfId="0" applyFont="1" applyBorder="1"/>
    <xf numFmtId="37" fontId="10" fillId="0" borderId="0" xfId="2" applyFont="1" applyFill="1" applyBorder="1" applyAlignment="1" applyProtection="1"/>
    <xf numFmtId="37" fontId="10" fillId="0" borderId="0" xfId="2" applyFont="1" applyFill="1" applyBorder="1"/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2" fillId="0" borderId="0" xfId="0" applyNumberFormat="1" applyFont="1" applyBorder="1"/>
    <xf numFmtId="10" fontId="6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/>
    </xf>
    <xf numFmtId="0" fontId="5" fillId="6" borderId="19" xfId="1" applyFont="1" applyFill="1" applyBorder="1" applyAlignment="1">
      <alignment horizontal="center" vertical="top"/>
    </xf>
    <xf numFmtId="0" fontId="5" fillId="6" borderId="7" xfId="1" applyFont="1" applyFill="1" applyBorder="1" applyAlignment="1">
      <alignment horizontal="center" vertical="top"/>
    </xf>
    <xf numFmtId="0" fontId="5" fillId="6" borderId="4" xfId="1" applyFont="1" applyFill="1" applyBorder="1" applyAlignment="1">
      <alignment horizontal="center" vertical="top"/>
    </xf>
    <xf numFmtId="164" fontId="5" fillId="5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9" fontId="6" fillId="0" borderId="24" xfId="1" applyNumberFormat="1" applyFont="1" applyFill="1" applyBorder="1" applyAlignment="1">
      <alignment vertical="center"/>
    </xf>
    <xf numFmtId="9" fontId="6" fillId="0" borderId="25" xfId="1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0" fontId="2" fillId="0" borderId="26" xfId="0" applyFont="1" applyBorder="1"/>
    <xf numFmtId="0" fontId="2" fillId="0" borderId="9" xfId="0" applyFont="1" applyFill="1" applyBorder="1" applyAlignment="1"/>
    <xf numFmtId="0" fontId="2" fillId="0" borderId="31" xfId="0" applyFont="1" applyFill="1" applyBorder="1" applyAlignment="1"/>
    <xf numFmtId="0" fontId="2" fillId="0" borderId="10" xfId="0" applyFont="1" applyFill="1" applyBorder="1" applyAlignment="1"/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2" xfId="0" applyFont="1" applyFill="1" applyBorder="1" applyAlignment="1"/>
    <xf numFmtId="4" fontId="6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14" fillId="7" borderId="3" xfId="1" applyNumberFormat="1" applyFont="1" applyFill="1" applyBorder="1" applyAlignment="1">
      <alignment horizontal="center" vertical="center"/>
    </xf>
    <xf numFmtId="37" fontId="11" fillId="0" borderId="14" xfId="2" applyFont="1" applyFill="1" applyBorder="1" applyAlignment="1" applyProtection="1">
      <alignment horizontal="right" vertical="center"/>
    </xf>
    <xf numFmtId="37" fontId="11" fillId="0" borderId="18" xfId="2" applyFont="1" applyFill="1" applyBorder="1" applyAlignment="1" applyProtection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5" fillId="6" borderId="22" xfId="1" applyFont="1" applyFill="1" applyBorder="1" applyAlignment="1">
      <alignment horizontal="center" vertical="center" wrapText="1"/>
    </xf>
    <xf numFmtId="0" fontId="5" fillId="6" borderId="23" xfId="1" applyFont="1" applyFill="1" applyBorder="1" applyAlignment="1">
      <alignment horizontal="center" vertical="center" wrapText="1"/>
    </xf>
    <xf numFmtId="10" fontId="2" fillId="2" borderId="42" xfId="0" applyNumberFormat="1" applyFont="1" applyFill="1" applyBorder="1" applyAlignment="1">
      <alignment horizontal="center" vertical="center"/>
    </xf>
    <xf numFmtId="165" fontId="3" fillId="2" borderId="42" xfId="0" applyNumberFormat="1" applyFont="1" applyFill="1" applyBorder="1" applyAlignment="1">
      <alignment horizontal="center" vertical="center"/>
    </xf>
    <xf numFmtId="0" fontId="5" fillId="6" borderId="37" xfId="1" applyFont="1" applyFill="1" applyBorder="1" applyAlignment="1">
      <alignment horizontal="center" vertical="center" wrapText="1"/>
    </xf>
    <xf numFmtId="0" fontId="5" fillId="6" borderId="37" xfId="1" applyFont="1" applyFill="1" applyBorder="1" applyAlignment="1">
      <alignment horizontal="center" vertical="top"/>
    </xf>
    <xf numFmtId="0" fontId="5" fillId="6" borderId="43" xfId="1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4" fontId="3" fillId="0" borderId="45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center" vertical="center"/>
    </xf>
    <xf numFmtId="9" fontId="6" fillId="0" borderId="47" xfId="1" applyNumberFormat="1" applyFont="1" applyFill="1" applyBorder="1" applyAlignment="1">
      <alignment vertical="center"/>
    </xf>
    <xf numFmtId="0" fontId="3" fillId="8" borderId="48" xfId="0" applyFont="1" applyFill="1" applyBorder="1" applyAlignment="1">
      <alignment vertical="center" wrapText="1"/>
    </xf>
    <xf numFmtId="0" fontId="3" fillId="8" borderId="50" xfId="0" applyFont="1" applyFill="1" applyBorder="1" applyAlignment="1">
      <alignment vertical="center" wrapText="1"/>
    </xf>
    <xf numFmtId="164" fontId="4" fillId="8" borderId="52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64" fontId="3" fillId="6" borderId="40" xfId="0" applyNumberFormat="1" applyFont="1" applyFill="1" applyBorder="1" applyAlignment="1">
      <alignment horizontal="center" vertical="center"/>
    </xf>
    <xf numFmtId="166" fontId="2" fillId="6" borderId="40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7" fontId="3" fillId="2" borderId="4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9" fontId="6" fillId="0" borderId="53" xfId="1" applyNumberFormat="1" applyFont="1" applyFill="1" applyBorder="1" applyAlignment="1">
      <alignment vertical="center" wrapText="1"/>
    </xf>
    <xf numFmtId="0" fontId="2" fillId="0" borderId="41" xfId="0" applyFont="1" applyBorder="1" applyAlignment="1">
      <alignment vertical="center"/>
    </xf>
    <xf numFmtId="37" fontId="11" fillId="9" borderId="14" xfId="2" applyFont="1" applyFill="1" applyBorder="1" applyAlignment="1" applyProtection="1">
      <alignment horizontal="right" vertical="center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37" fontId="10" fillId="0" borderId="5" xfId="2" applyFont="1" applyFill="1" applyBorder="1" applyAlignment="1" applyProtection="1">
      <alignment vertical="center"/>
    </xf>
    <xf numFmtId="37" fontId="10" fillId="0" borderId="14" xfId="2" applyFont="1" applyFill="1" applyBorder="1" applyAlignment="1" applyProtection="1">
      <alignment vertical="center"/>
    </xf>
    <xf numFmtId="37" fontId="10" fillId="0" borderId="6" xfId="2" applyFont="1" applyFill="1" applyBorder="1" applyAlignment="1" applyProtection="1">
      <alignment vertical="center"/>
    </xf>
    <xf numFmtId="0" fontId="2" fillId="0" borderId="7" xfId="0" applyFont="1" applyBorder="1" applyAlignment="1">
      <alignment horizontal="center" vertical="center"/>
    </xf>
    <xf numFmtId="37" fontId="11" fillId="0" borderId="7" xfId="2" applyFont="1" applyFill="1" applyBorder="1" applyAlignment="1" applyProtection="1">
      <alignment vertical="center"/>
    </xf>
    <xf numFmtId="37" fontId="11" fillId="0" borderId="53" xfId="2" applyFont="1" applyFill="1" applyBorder="1" applyAlignment="1" applyProtection="1">
      <alignment vertical="center"/>
    </xf>
    <xf numFmtId="0" fontId="2" fillId="0" borderId="7" xfId="0" applyFont="1" applyFill="1" applyBorder="1" applyAlignment="1">
      <alignment horizontal="center" vertical="center"/>
    </xf>
    <xf numFmtId="37" fontId="10" fillId="2" borderId="1" xfId="2" applyFont="1" applyFill="1" applyBorder="1" applyAlignment="1" applyProtection="1">
      <alignment horizontal="center"/>
    </xf>
    <xf numFmtId="37" fontId="10" fillId="2" borderId="2" xfId="2" applyFont="1" applyFill="1" applyBorder="1" applyAlignment="1" applyProtection="1">
      <alignment horizontal="center"/>
    </xf>
    <xf numFmtId="37" fontId="10" fillId="2" borderId="3" xfId="2" applyFont="1" applyFill="1" applyBorder="1" applyAlignment="1" applyProtection="1">
      <alignment horizontal="center"/>
    </xf>
    <xf numFmtId="0" fontId="5" fillId="6" borderId="5" xfId="1" applyFont="1" applyFill="1" applyBorder="1" applyAlignment="1">
      <alignment horizontal="center" vertical="top"/>
    </xf>
    <xf numFmtId="0" fontId="5" fillId="6" borderId="6" xfId="1" applyFont="1" applyFill="1" applyBorder="1" applyAlignment="1">
      <alignment horizontal="center" vertical="top"/>
    </xf>
    <xf numFmtId="37" fontId="11" fillId="0" borderId="8" xfId="2" applyFont="1" applyFill="1" applyBorder="1" applyAlignment="1" applyProtection="1">
      <alignment vertical="center"/>
    </xf>
    <xf numFmtId="37" fontId="11" fillId="0" borderId="42" xfId="2" applyFont="1" applyFill="1" applyBorder="1" applyAlignment="1" applyProtection="1">
      <alignment vertical="center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4" fillId="7" borderId="32" xfId="0" applyFont="1" applyFill="1" applyBorder="1" applyAlignment="1">
      <alignment horizontal="center"/>
    </xf>
    <xf numFmtId="0" fontId="14" fillId="7" borderId="33" xfId="0" applyFont="1" applyFill="1" applyBorder="1" applyAlignment="1">
      <alignment horizontal="center"/>
    </xf>
    <xf numFmtId="0" fontId="14" fillId="7" borderId="34" xfId="0" applyFont="1" applyFill="1" applyBorder="1" applyAlignment="1">
      <alignment horizontal="center"/>
    </xf>
    <xf numFmtId="166" fontId="2" fillId="6" borderId="15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66" fontId="2" fillId="6" borderId="8" xfId="0" applyNumberFormat="1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37" fontId="10" fillId="6" borderId="1" xfId="2" applyFont="1" applyFill="1" applyBorder="1" applyAlignment="1" applyProtection="1"/>
    <xf numFmtId="37" fontId="10" fillId="6" borderId="2" xfId="2" applyFont="1" applyFill="1" applyBorder="1" applyAlignment="1" applyProtection="1"/>
    <xf numFmtId="37" fontId="10" fillId="6" borderId="3" xfId="2" applyFont="1" applyFill="1" applyBorder="1" applyAlignment="1" applyProtection="1"/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vertical="center" wrapText="1"/>
    </xf>
    <xf numFmtId="0" fontId="4" fillId="8" borderId="38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7" fontId="10" fillId="6" borderId="1" xfId="2" applyFont="1" applyFill="1" applyBorder="1" applyAlignment="1" applyProtection="1">
      <alignment horizontal="center"/>
    </xf>
    <xf numFmtId="37" fontId="10" fillId="6" borderId="2" xfId="2" applyFont="1" applyFill="1" applyBorder="1" applyAlignment="1" applyProtection="1">
      <alignment horizontal="center"/>
    </xf>
    <xf numFmtId="37" fontId="10" fillId="6" borderId="3" xfId="2" applyFont="1" applyFill="1" applyBorder="1" applyAlignment="1" applyProtection="1">
      <alignment horizontal="center"/>
    </xf>
    <xf numFmtId="10" fontId="2" fillId="2" borderId="8" xfId="0" applyNumberFormat="1" applyFont="1" applyFill="1" applyBorder="1" applyAlignment="1">
      <alignment horizontal="center" vertical="center"/>
    </xf>
    <xf numFmtId="37" fontId="11" fillId="0" borderId="5" xfId="2" applyFont="1" applyFill="1" applyBorder="1" applyAlignment="1" applyProtection="1">
      <alignment vertical="center"/>
    </xf>
    <xf numFmtId="37" fontId="11" fillId="0" borderId="14" xfId="2" applyFont="1" applyFill="1" applyBorder="1" applyAlignment="1" applyProtection="1">
      <alignment vertical="center"/>
    </xf>
    <xf numFmtId="37" fontId="11" fillId="0" borderId="6" xfId="2" applyFont="1" applyFill="1" applyBorder="1" applyAlignment="1" applyProtection="1">
      <alignment vertical="center"/>
    </xf>
    <xf numFmtId="0" fontId="4" fillId="8" borderId="51" xfId="0" applyFont="1" applyFill="1" applyBorder="1" applyAlignment="1">
      <alignment horizontal="right" vertical="center" wrapText="1"/>
    </xf>
    <xf numFmtId="37" fontId="10" fillId="6" borderId="1" xfId="2" applyFont="1" applyFill="1" applyBorder="1" applyAlignment="1" applyProtection="1">
      <alignment vertical="center" wrapText="1"/>
    </xf>
    <xf numFmtId="37" fontId="10" fillId="6" borderId="2" xfId="2" applyFont="1" applyFill="1" applyBorder="1" applyAlignment="1" applyProtection="1">
      <alignment vertical="center" wrapText="1"/>
    </xf>
    <xf numFmtId="37" fontId="10" fillId="6" borderId="3" xfId="2" applyFont="1" applyFill="1" applyBorder="1" applyAlignment="1" applyProtection="1">
      <alignment vertical="center" wrapText="1"/>
    </xf>
    <xf numFmtId="37" fontId="3" fillId="0" borderId="7" xfId="2" applyFont="1" applyFill="1" applyBorder="1" applyAlignment="1" applyProtection="1">
      <alignment vertical="center"/>
    </xf>
    <xf numFmtId="37" fontId="3" fillId="0" borderId="53" xfId="2" applyFont="1" applyFill="1" applyBorder="1" applyAlignment="1" applyProtection="1">
      <alignment vertical="center"/>
    </xf>
    <xf numFmtId="10" fontId="2" fillId="2" borderId="54" xfId="0" applyNumberFormat="1" applyFont="1" applyFill="1" applyBorder="1" applyAlignment="1">
      <alignment horizontal="center" vertical="center"/>
    </xf>
  </cellXfs>
  <cellStyles count="4">
    <cellStyle name="Estilo 1" xfId="3"/>
    <cellStyle name="Normal" xfId="0" builtinId="0"/>
    <cellStyle name="Normal 2" xfId="1"/>
    <cellStyle name="Normal_CALIMAC2" xfId="2"/>
  </cellStyles>
  <dxfs count="0"/>
  <tableStyles count="0" defaultTableStyle="TableStyleMedium9" defaultPivotStyle="PivotStyleLight16"/>
  <colors>
    <mruColors>
      <color rgb="FFBEBEBE"/>
      <color rgb="FF3366FF"/>
      <color rgb="FFA6A6A6"/>
    </mruColors>
  </colors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Normal="100" zoomScaleSheetLayoutView="80" workbookViewId="0">
      <selection activeCell="A32" sqref="A32"/>
    </sheetView>
  </sheetViews>
  <sheetFormatPr baseColWidth="10" defaultColWidth="0" defaultRowHeight="14.25" outlineLevelRow="1"/>
  <cols>
    <col min="1" max="1" width="11.42578125" style="1" customWidth="1"/>
    <col min="2" max="2" width="5.5703125" style="1" customWidth="1"/>
    <col min="3" max="3" width="52.42578125" style="1" customWidth="1"/>
    <col min="4" max="4" width="17.42578125" style="1" customWidth="1"/>
    <col min="5" max="5" width="10.7109375" style="1" customWidth="1"/>
    <col min="6" max="6" width="17" style="1" customWidth="1"/>
    <col min="7" max="7" width="24.42578125" style="1" customWidth="1"/>
    <col min="8" max="8" width="36.140625" style="1" customWidth="1"/>
    <col min="9" max="9" width="11.42578125" style="1" customWidth="1"/>
    <col min="10" max="10" width="0" style="1" hidden="1" customWidth="1"/>
    <col min="11" max="16384" width="11.42578125" style="1" hidden="1"/>
  </cols>
  <sheetData>
    <row r="1" spans="2:8" ht="17.25" customHeight="1" thickBot="1"/>
    <row r="2" spans="2:8" s="27" customFormat="1" ht="24" customHeight="1" thickBot="1">
      <c r="B2" s="125" t="s">
        <v>103</v>
      </c>
      <c r="C2" s="126"/>
      <c r="D2" s="126"/>
      <c r="E2" s="126"/>
      <c r="F2" s="126"/>
      <c r="G2" s="126"/>
      <c r="H2" s="127"/>
    </row>
    <row r="3" spans="2:8" s="2" customFormat="1" ht="7.9" customHeight="1">
      <c r="B3" s="36"/>
      <c r="C3" s="37"/>
      <c r="D3" s="37"/>
      <c r="E3" s="37"/>
      <c r="F3" s="37"/>
      <c r="G3" s="37"/>
      <c r="H3" s="38"/>
    </row>
    <row r="4" spans="2:8" ht="31.5" customHeight="1">
      <c r="B4" s="108"/>
      <c r="C4" s="102"/>
      <c r="D4" s="102"/>
      <c r="E4" s="102"/>
      <c r="F4" s="109"/>
      <c r="G4" s="102"/>
      <c r="H4" s="103"/>
    </row>
    <row r="5" spans="2:8" ht="15">
      <c r="B5" s="110" t="s">
        <v>0</v>
      </c>
      <c r="C5" s="104"/>
      <c r="D5" s="104"/>
      <c r="E5" s="104"/>
      <c r="F5" s="111"/>
      <c r="G5" s="104" t="s">
        <v>1</v>
      </c>
      <c r="H5" s="105"/>
    </row>
    <row r="6" spans="2:8" ht="7.9" customHeight="1" thickBot="1">
      <c r="B6" s="29"/>
      <c r="C6" s="28"/>
      <c r="D6" s="28"/>
      <c r="E6" s="28"/>
      <c r="F6" s="28"/>
      <c r="G6" s="28"/>
      <c r="H6" s="30"/>
    </row>
    <row r="7" spans="2:8" ht="18" customHeight="1" thickBot="1">
      <c r="B7" s="112" t="s">
        <v>2</v>
      </c>
      <c r="C7" s="113"/>
      <c r="D7" s="113"/>
      <c r="E7" s="113"/>
      <c r="F7" s="113"/>
      <c r="G7" s="113"/>
      <c r="H7" s="114"/>
    </row>
    <row r="8" spans="2:8" s="2" customFormat="1" ht="7.9" customHeight="1" thickBot="1">
      <c r="B8" s="39"/>
      <c r="C8" s="40"/>
      <c r="D8" s="40"/>
      <c r="E8" s="40"/>
      <c r="F8" s="40"/>
      <c r="G8" s="40"/>
      <c r="H8" s="41"/>
    </row>
    <row r="9" spans="2:8" s="27" customFormat="1" ht="18" customHeight="1">
      <c r="B9" s="118" t="s">
        <v>44</v>
      </c>
      <c r="C9" s="116"/>
      <c r="D9" s="115">
        <v>0</v>
      </c>
      <c r="E9" s="115"/>
      <c r="F9" s="116" t="s">
        <v>25</v>
      </c>
      <c r="G9" s="116"/>
      <c r="H9" s="70">
        <f>+H43</f>
        <v>0</v>
      </c>
    </row>
    <row r="10" spans="2:8" s="27" customFormat="1" ht="18" customHeight="1" thickBot="1">
      <c r="B10" s="106" t="s">
        <v>37</v>
      </c>
      <c r="C10" s="107"/>
      <c r="D10" s="117">
        <v>0</v>
      </c>
      <c r="E10" s="117"/>
      <c r="F10" s="107" t="s">
        <v>38</v>
      </c>
      <c r="G10" s="107"/>
      <c r="H10" s="57" t="str">
        <f>IF(D10=0," ₡0,00/m2",H9/D10)</f>
        <v xml:space="preserve"> ₡0,00/m2</v>
      </c>
    </row>
    <row r="11" spans="2:8" ht="8.1" customHeight="1" thickBot="1">
      <c r="B11" s="5"/>
      <c r="C11" s="6"/>
      <c r="D11" s="6"/>
      <c r="E11" s="6"/>
      <c r="F11" s="6"/>
      <c r="G11" s="6"/>
      <c r="H11" s="9"/>
    </row>
    <row r="12" spans="2:8" s="27" customFormat="1" ht="18" customHeight="1">
      <c r="B12" s="118" t="s">
        <v>41</v>
      </c>
      <c r="C12" s="116"/>
      <c r="D12" s="115">
        <v>0</v>
      </c>
      <c r="E12" s="115"/>
      <c r="F12" s="116" t="s">
        <v>40</v>
      </c>
      <c r="G12" s="116"/>
      <c r="H12" s="71">
        <v>0</v>
      </c>
    </row>
    <row r="13" spans="2:8" s="48" customFormat="1" ht="18" customHeight="1" thickBot="1">
      <c r="B13" s="106" t="s">
        <v>39</v>
      </c>
      <c r="C13" s="107"/>
      <c r="D13" s="138" t="str">
        <f>IF(D12=0,"0,00%",D12/D9)</f>
        <v>0,00%</v>
      </c>
      <c r="E13" s="138"/>
      <c r="F13" s="107" t="s">
        <v>26</v>
      </c>
      <c r="G13" s="107"/>
      <c r="H13" s="56" t="str">
        <f>IF(H12=0,"0,00%",H12/D9)</f>
        <v>0,00%</v>
      </c>
    </row>
    <row r="14" spans="2:8" ht="7.9" customHeight="1" thickBot="1">
      <c r="B14" s="5"/>
      <c r="C14" s="6"/>
      <c r="D14" s="6"/>
      <c r="E14" s="6"/>
      <c r="F14" s="6"/>
      <c r="G14" s="6"/>
      <c r="H14" s="9"/>
    </row>
    <row r="15" spans="2:8" s="3" customFormat="1" ht="18" customHeight="1" thickBot="1">
      <c r="B15" s="112" t="s">
        <v>32</v>
      </c>
      <c r="C15" s="113"/>
      <c r="D15" s="113"/>
      <c r="E15" s="113"/>
      <c r="F15" s="113"/>
      <c r="G15" s="113"/>
      <c r="H15" s="114"/>
    </row>
    <row r="16" spans="2:8" ht="8.1" customHeight="1" thickBot="1">
      <c r="B16" s="5"/>
      <c r="C16" s="6"/>
      <c r="D16" s="6"/>
      <c r="E16" s="6"/>
      <c r="F16" s="6"/>
      <c r="G16" s="6"/>
      <c r="H16" s="9"/>
    </row>
    <row r="17" spans="2:10" ht="15" customHeight="1" thickBot="1">
      <c r="B17" s="95" t="s">
        <v>9</v>
      </c>
      <c r="C17" s="96"/>
      <c r="D17" s="96"/>
      <c r="E17" s="96"/>
      <c r="F17" s="96"/>
      <c r="G17" s="96"/>
      <c r="H17" s="97"/>
    </row>
    <row r="18" spans="2:10" ht="8.1" customHeight="1" thickBot="1">
      <c r="B18" s="5"/>
      <c r="C18" s="10"/>
      <c r="D18" s="11"/>
      <c r="E18" s="11"/>
      <c r="F18" s="6"/>
      <c r="G18" s="6"/>
      <c r="H18" s="9"/>
    </row>
    <row r="19" spans="2:10" s="2" customFormat="1" ht="15" customHeight="1" thickBot="1">
      <c r="B19" s="54" t="s">
        <v>4</v>
      </c>
      <c r="C19" s="58" t="s">
        <v>42</v>
      </c>
      <c r="D19" s="58" t="s">
        <v>5</v>
      </c>
      <c r="E19" s="58" t="s">
        <v>6</v>
      </c>
      <c r="F19" s="59" t="s">
        <v>7</v>
      </c>
      <c r="G19" s="60" t="s">
        <v>10</v>
      </c>
      <c r="H19" s="55" t="s">
        <v>46</v>
      </c>
      <c r="I19" s="8"/>
      <c r="J19" s="8"/>
    </row>
    <row r="20" spans="2:10" s="8" customFormat="1" ht="15" customHeight="1" outlineLevel="1">
      <c r="B20" s="66"/>
      <c r="C20" s="130" t="s">
        <v>43</v>
      </c>
      <c r="D20" s="130"/>
      <c r="E20" s="130"/>
      <c r="F20" s="130"/>
      <c r="G20" s="130"/>
      <c r="H20" s="131"/>
    </row>
    <row r="21" spans="2:10" s="8" customFormat="1" ht="15" customHeight="1" outlineLevel="1">
      <c r="B21" s="12"/>
      <c r="C21" s="20" t="s">
        <v>27</v>
      </c>
      <c r="D21" s="69" t="s">
        <v>49</v>
      </c>
      <c r="E21" s="21" t="s">
        <v>20</v>
      </c>
      <c r="F21" s="22" t="s">
        <v>19</v>
      </c>
      <c r="G21" s="22" t="s">
        <v>19</v>
      </c>
      <c r="H21" s="31"/>
    </row>
    <row r="22" spans="2:10" s="8" customFormat="1" ht="15" customHeight="1" outlineLevel="1">
      <c r="B22" s="13"/>
      <c r="C22" s="20" t="s">
        <v>28</v>
      </c>
      <c r="D22" s="69" t="s">
        <v>49</v>
      </c>
      <c r="E22" s="21" t="s">
        <v>20</v>
      </c>
      <c r="F22" s="22" t="s">
        <v>19</v>
      </c>
      <c r="G22" s="22" t="s">
        <v>19</v>
      </c>
      <c r="H22" s="32"/>
    </row>
    <row r="23" spans="2:10" s="8" customFormat="1" ht="15" customHeight="1" outlineLevel="1">
      <c r="B23" s="12"/>
      <c r="C23" s="20" t="s">
        <v>29</v>
      </c>
      <c r="D23" s="69" t="s">
        <v>49</v>
      </c>
      <c r="E23" s="21" t="s">
        <v>20</v>
      </c>
      <c r="F23" s="22" t="s">
        <v>19</v>
      </c>
      <c r="G23" s="22" t="s">
        <v>19</v>
      </c>
      <c r="H23" s="32"/>
    </row>
    <row r="24" spans="2:10" s="8" customFormat="1" ht="15" customHeight="1" outlineLevel="1">
      <c r="B24" s="13"/>
      <c r="C24" s="20" t="s">
        <v>30</v>
      </c>
      <c r="D24" s="69" t="s">
        <v>49</v>
      </c>
      <c r="E24" s="21" t="s">
        <v>20</v>
      </c>
      <c r="F24" s="22" t="s">
        <v>19</v>
      </c>
      <c r="G24" s="22" t="s">
        <v>19</v>
      </c>
      <c r="H24" s="32"/>
    </row>
    <row r="25" spans="2:10" s="8" customFormat="1" ht="15" customHeight="1" outlineLevel="1">
      <c r="B25" s="13"/>
      <c r="C25" s="20" t="s">
        <v>33</v>
      </c>
      <c r="D25" s="69" t="s">
        <v>49</v>
      </c>
      <c r="E25" s="21" t="s">
        <v>20</v>
      </c>
      <c r="F25" s="22" t="s">
        <v>19</v>
      </c>
      <c r="G25" s="22" t="s">
        <v>19</v>
      </c>
      <c r="H25" s="32"/>
    </row>
    <row r="26" spans="2:10" s="8" customFormat="1" ht="15" customHeight="1" outlineLevel="1" thickBot="1">
      <c r="B26" s="61"/>
      <c r="C26" s="62" t="s">
        <v>31</v>
      </c>
      <c r="D26" s="69" t="s">
        <v>49</v>
      </c>
      <c r="E26" s="63" t="s">
        <v>20</v>
      </c>
      <c r="F26" s="64" t="s">
        <v>19</v>
      </c>
      <c r="G26" s="64" t="s">
        <v>19</v>
      </c>
      <c r="H26" s="65"/>
    </row>
    <row r="27" spans="2:10" s="7" customFormat="1" ht="16.5" customHeight="1" thickBot="1">
      <c r="B27" s="128" t="s">
        <v>8</v>
      </c>
      <c r="C27" s="129"/>
      <c r="D27" s="129"/>
      <c r="E27" s="129"/>
      <c r="F27" s="129"/>
      <c r="G27" s="129"/>
      <c r="H27" s="26">
        <f>SUM(G21:G26)</f>
        <v>0</v>
      </c>
    </row>
    <row r="28" spans="2:10" ht="8.1" customHeight="1" thickBot="1">
      <c r="B28" s="5"/>
      <c r="C28" s="6"/>
      <c r="D28" s="6"/>
      <c r="E28" s="6"/>
      <c r="F28" s="6"/>
      <c r="G28" s="14"/>
      <c r="H28" s="9"/>
    </row>
    <row r="29" spans="2:10" s="27" customFormat="1" ht="64.5" customHeight="1" thickBot="1">
      <c r="B29" s="132" t="s">
        <v>77</v>
      </c>
      <c r="C29" s="133"/>
      <c r="D29" s="133"/>
      <c r="E29" s="133"/>
      <c r="F29" s="133"/>
      <c r="G29" s="133"/>
      <c r="H29" s="134"/>
    </row>
    <row r="30" spans="2:10" ht="8.1" customHeight="1" thickBot="1">
      <c r="B30" s="5"/>
      <c r="C30" s="6"/>
      <c r="D30" s="6"/>
      <c r="E30" s="6"/>
      <c r="F30" s="6"/>
      <c r="G30" s="6"/>
      <c r="H30" s="9"/>
    </row>
    <row r="31" spans="2:10" ht="15" customHeight="1" thickBot="1">
      <c r="B31" s="135" t="s">
        <v>47</v>
      </c>
      <c r="C31" s="136"/>
      <c r="D31" s="136"/>
      <c r="E31" s="136"/>
      <c r="F31" s="136"/>
      <c r="G31" s="136"/>
      <c r="H31" s="137"/>
    </row>
    <row r="32" spans="2:10" ht="8.1" customHeight="1">
      <c r="B32" s="5"/>
      <c r="C32" s="6"/>
      <c r="D32" s="6"/>
      <c r="E32" s="6"/>
      <c r="F32" s="6"/>
      <c r="G32" s="6"/>
      <c r="H32" s="9"/>
    </row>
    <row r="33" spans="2:8" ht="15">
      <c r="B33" s="25"/>
      <c r="C33" s="24" t="s">
        <v>11</v>
      </c>
      <c r="D33" s="98" t="s">
        <v>5</v>
      </c>
      <c r="E33" s="99"/>
      <c r="F33" s="24" t="s">
        <v>12</v>
      </c>
      <c r="G33" s="24" t="s">
        <v>13</v>
      </c>
      <c r="H33" s="33"/>
    </row>
    <row r="34" spans="2:8" s="27" customFormat="1" ht="15" customHeight="1">
      <c r="B34" s="43"/>
      <c r="C34" s="44" t="s">
        <v>35</v>
      </c>
      <c r="D34" s="94" t="s">
        <v>14</v>
      </c>
      <c r="E34" s="94" t="s">
        <v>3</v>
      </c>
      <c r="F34" s="15">
        <v>0.1</v>
      </c>
      <c r="G34" s="22" t="s">
        <v>19</v>
      </c>
      <c r="H34" s="34"/>
    </row>
    <row r="35" spans="2:8" s="27" customFormat="1" ht="15" customHeight="1">
      <c r="B35" s="43"/>
      <c r="C35" s="44" t="s">
        <v>15</v>
      </c>
      <c r="D35" s="94" t="s">
        <v>14</v>
      </c>
      <c r="E35" s="94" t="s">
        <v>3</v>
      </c>
      <c r="F35" s="15">
        <v>0.05</v>
      </c>
      <c r="G35" s="22" t="s">
        <v>19</v>
      </c>
      <c r="H35" s="34"/>
    </row>
    <row r="36" spans="2:8" s="27" customFormat="1" ht="15" customHeight="1">
      <c r="B36" s="43"/>
      <c r="C36" s="44" t="s">
        <v>50</v>
      </c>
      <c r="D36" s="94" t="s">
        <v>14</v>
      </c>
      <c r="E36" s="94" t="s">
        <v>3</v>
      </c>
      <c r="F36" s="15">
        <v>0.08</v>
      </c>
      <c r="G36" s="22" t="s">
        <v>19</v>
      </c>
      <c r="H36" s="34"/>
    </row>
    <row r="37" spans="2:8" s="27" customFormat="1" ht="15" customHeight="1">
      <c r="B37" s="43"/>
      <c r="C37" s="44" t="s">
        <v>16</v>
      </c>
      <c r="D37" s="94" t="s">
        <v>14</v>
      </c>
      <c r="E37" s="94" t="s">
        <v>3</v>
      </c>
      <c r="F37" s="15">
        <v>0.01</v>
      </c>
      <c r="G37" s="22" t="s">
        <v>19</v>
      </c>
      <c r="H37" s="34"/>
    </row>
    <row r="38" spans="2:8" s="27" customFormat="1" ht="15" customHeight="1">
      <c r="B38" s="43"/>
      <c r="C38" s="44" t="s">
        <v>52</v>
      </c>
      <c r="D38" s="94" t="s">
        <v>14</v>
      </c>
      <c r="E38" s="94" t="s">
        <v>3</v>
      </c>
      <c r="F38" s="15">
        <v>2.5000000000000001E-2</v>
      </c>
      <c r="G38" s="22" t="s">
        <v>19</v>
      </c>
      <c r="H38" s="34"/>
    </row>
    <row r="39" spans="2:8" s="19" customFormat="1" ht="15" customHeight="1">
      <c r="B39" s="17"/>
      <c r="C39" s="18" t="s">
        <v>36</v>
      </c>
      <c r="D39" s="119" t="s">
        <v>14</v>
      </c>
      <c r="E39" s="119" t="s">
        <v>3</v>
      </c>
      <c r="F39" s="4">
        <v>0.01</v>
      </c>
      <c r="G39" s="22" t="s">
        <v>19</v>
      </c>
      <c r="H39" s="34"/>
    </row>
    <row r="40" spans="2:8" s="19" customFormat="1" ht="30.75" customHeight="1" thickBot="1">
      <c r="B40" s="17"/>
      <c r="C40" s="18" t="s">
        <v>94</v>
      </c>
      <c r="D40" s="119" t="s">
        <v>14</v>
      </c>
      <c r="E40" s="119" t="s">
        <v>3</v>
      </c>
      <c r="F40" s="4">
        <v>0.02</v>
      </c>
      <c r="G40" s="82" t="s">
        <v>19</v>
      </c>
      <c r="H40" s="83"/>
    </row>
    <row r="41" spans="2:8" ht="15.75" thickBot="1">
      <c r="B41" s="86" t="s">
        <v>48</v>
      </c>
      <c r="C41" s="87"/>
      <c r="D41" s="87"/>
      <c r="E41" s="87"/>
      <c r="F41" s="87"/>
      <c r="G41" s="87"/>
      <c r="H41" s="26">
        <f>SUM(G34:G39)</f>
        <v>0</v>
      </c>
    </row>
    <row r="42" spans="2:8" ht="8.1" customHeight="1" thickBot="1">
      <c r="B42" s="5"/>
      <c r="C42" s="6"/>
      <c r="D42" s="6"/>
      <c r="E42" s="6"/>
      <c r="F42" s="6"/>
      <c r="G42" s="6"/>
      <c r="H42" s="9"/>
    </row>
    <row r="43" spans="2:8" ht="16.5" thickBot="1">
      <c r="B43" s="120" t="s">
        <v>17</v>
      </c>
      <c r="C43" s="121"/>
      <c r="D43" s="121"/>
      <c r="E43" s="121"/>
      <c r="F43" s="121"/>
      <c r="G43" s="121"/>
      <c r="H43" s="49">
        <f>+H41+H27</f>
        <v>0</v>
      </c>
    </row>
    <row r="44" spans="2:8" ht="8.1" customHeight="1" thickBot="1">
      <c r="B44" s="5"/>
      <c r="C44" s="6"/>
      <c r="D44" s="6"/>
      <c r="E44" s="6"/>
      <c r="F44" s="6"/>
      <c r="G44" s="6"/>
      <c r="H44" s="9"/>
    </row>
    <row r="45" spans="2:8" ht="15" customHeight="1" thickBot="1">
      <c r="B45" s="122" t="s">
        <v>51</v>
      </c>
      <c r="C45" s="123"/>
      <c r="D45" s="123"/>
      <c r="E45" s="123"/>
      <c r="F45" s="123"/>
      <c r="G45" s="123"/>
      <c r="H45" s="124"/>
    </row>
    <row r="46" spans="2:8" ht="8.1" customHeight="1">
      <c r="B46" s="5"/>
      <c r="C46" s="6"/>
      <c r="D46" s="6"/>
      <c r="E46" s="6"/>
      <c r="F46" s="6"/>
      <c r="G46" s="6"/>
      <c r="H46" s="9"/>
    </row>
    <row r="47" spans="2:8" s="27" customFormat="1" ht="15" customHeight="1">
      <c r="B47" s="43"/>
      <c r="C47" s="92" t="s">
        <v>92</v>
      </c>
      <c r="D47" s="92"/>
      <c r="E47" s="92"/>
      <c r="F47" s="92"/>
      <c r="G47" s="92"/>
      <c r="H47" s="93"/>
    </row>
    <row r="48" spans="2:8" s="27" customFormat="1" ht="15" customHeight="1">
      <c r="B48" s="43"/>
      <c r="C48" s="92" t="s">
        <v>100</v>
      </c>
      <c r="D48" s="92"/>
      <c r="E48" s="92"/>
      <c r="F48" s="92"/>
      <c r="G48" s="92"/>
      <c r="H48" s="93"/>
    </row>
    <row r="49" spans="2:8" s="27" customFormat="1" ht="15" customHeight="1">
      <c r="B49" s="43"/>
      <c r="C49" s="92" t="s">
        <v>53</v>
      </c>
      <c r="D49" s="92"/>
      <c r="E49" s="92"/>
      <c r="F49" s="92"/>
      <c r="G49" s="92"/>
      <c r="H49" s="93"/>
    </row>
    <row r="50" spans="2:8" s="27" customFormat="1" ht="15" customHeight="1">
      <c r="B50" s="43"/>
      <c r="C50" s="92" t="s">
        <v>54</v>
      </c>
      <c r="D50" s="92" t="s">
        <v>14</v>
      </c>
      <c r="E50" s="92" t="s">
        <v>3</v>
      </c>
      <c r="F50" s="92">
        <v>1</v>
      </c>
      <c r="G50" s="92" t="s">
        <v>18</v>
      </c>
      <c r="H50" s="93"/>
    </row>
    <row r="51" spans="2:8" s="27" customFormat="1" ht="15" customHeight="1">
      <c r="B51" s="43"/>
      <c r="C51" s="92" t="s">
        <v>55</v>
      </c>
      <c r="D51" s="92" t="s">
        <v>14</v>
      </c>
      <c r="E51" s="92" t="s">
        <v>3</v>
      </c>
      <c r="F51" s="92">
        <v>1</v>
      </c>
      <c r="G51" s="92" t="s">
        <v>18</v>
      </c>
      <c r="H51" s="93"/>
    </row>
    <row r="52" spans="2:8" s="27" customFormat="1" ht="15" customHeight="1">
      <c r="B52" s="43"/>
      <c r="C52" s="92" t="s">
        <v>56</v>
      </c>
      <c r="D52" s="92" t="s">
        <v>14</v>
      </c>
      <c r="E52" s="92" t="s">
        <v>3</v>
      </c>
      <c r="F52" s="92">
        <v>1</v>
      </c>
      <c r="G52" s="92" t="s">
        <v>18</v>
      </c>
      <c r="H52" s="93"/>
    </row>
    <row r="53" spans="2:8" s="27" customFormat="1" ht="15" customHeight="1">
      <c r="B53" s="43"/>
      <c r="C53" s="92" t="s">
        <v>57</v>
      </c>
      <c r="D53" s="92" t="s">
        <v>14</v>
      </c>
      <c r="E53" s="92" t="s">
        <v>3</v>
      </c>
      <c r="F53" s="92">
        <v>1</v>
      </c>
      <c r="G53" s="92" t="s">
        <v>18</v>
      </c>
      <c r="H53" s="93"/>
    </row>
    <row r="54" spans="2:8" s="27" customFormat="1" ht="15" customHeight="1">
      <c r="B54" s="43"/>
      <c r="C54" s="92" t="s">
        <v>58</v>
      </c>
      <c r="D54" s="92" t="s">
        <v>14</v>
      </c>
      <c r="E54" s="92" t="s">
        <v>3</v>
      </c>
      <c r="F54" s="92">
        <v>1</v>
      </c>
      <c r="G54" s="92" t="s">
        <v>18</v>
      </c>
      <c r="H54" s="93"/>
    </row>
    <row r="55" spans="2:8" s="27" customFormat="1" ht="15" customHeight="1">
      <c r="B55" s="43"/>
      <c r="C55" s="92" t="s">
        <v>97</v>
      </c>
      <c r="D55" s="92" t="s">
        <v>14</v>
      </c>
      <c r="E55" s="92" t="s">
        <v>3</v>
      </c>
      <c r="F55" s="92">
        <v>2.5000000000000001E-3</v>
      </c>
      <c r="G55" s="92" t="s">
        <v>45</v>
      </c>
      <c r="H55" s="93"/>
    </row>
    <row r="56" spans="2:8" s="27" customFormat="1" ht="15" customHeight="1">
      <c r="B56" s="43"/>
      <c r="C56" s="92" t="s">
        <v>98</v>
      </c>
      <c r="D56" s="92" t="s">
        <v>14</v>
      </c>
      <c r="E56" s="92" t="s">
        <v>3</v>
      </c>
      <c r="F56" s="92">
        <v>2.5000000000000001E-3</v>
      </c>
      <c r="G56" s="92" t="s">
        <v>45</v>
      </c>
      <c r="H56" s="93"/>
    </row>
    <row r="57" spans="2:8" s="27" customFormat="1" ht="15" customHeight="1" thickBot="1">
      <c r="B57" s="80"/>
      <c r="C57" s="100" t="s">
        <v>101</v>
      </c>
      <c r="D57" s="100" t="s">
        <v>14</v>
      </c>
      <c r="E57" s="100" t="s">
        <v>3</v>
      </c>
      <c r="F57" s="100">
        <v>1</v>
      </c>
      <c r="G57" s="100" t="s">
        <v>45</v>
      </c>
      <c r="H57" s="101"/>
    </row>
    <row r="58" spans="2:8" ht="15" thickBot="1"/>
    <row r="59" spans="2:8" ht="15" customHeight="1" thickBot="1">
      <c r="B59" s="95" t="s">
        <v>73</v>
      </c>
      <c r="C59" s="96"/>
      <c r="D59" s="96"/>
      <c r="E59" s="96"/>
      <c r="F59" s="96"/>
      <c r="G59" s="96"/>
      <c r="H59" s="97"/>
    </row>
    <row r="60" spans="2:8" ht="8.1" customHeight="1">
      <c r="B60" s="5"/>
      <c r="C60" s="6"/>
      <c r="D60" s="6"/>
      <c r="E60" s="6"/>
      <c r="F60" s="6"/>
      <c r="G60" s="6"/>
      <c r="H60" s="9"/>
    </row>
    <row r="61" spans="2:8" ht="15">
      <c r="B61" s="23"/>
      <c r="C61" s="24" t="s">
        <v>11</v>
      </c>
      <c r="D61" s="98" t="s">
        <v>5</v>
      </c>
      <c r="E61" s="99"/>
      <c r="F61" s="24" t="s">
        <v>12</v>
      </c>
      <c r="G61" s="24" t="s">
        <v>13</v>
      </c>
      <c r="H61" s="35"/>
    </row>
    <row r="62" spans="2:8" s="27" customFormat="1" ht="15" customHeight="1">
      <c r="B62" s="43"/>
      <c r="C62" s="88" t="s">
        <v>78</v>
      </c>
      <c r="D62" s="89"/>
      <c r="E62" s="89"/>
      <c r="F62" s="89"/>
      <c r="G62" s="90"/>
      <c r="H62" s="46"/>
    </row>
    <row r="63" spans="2:8" s="27" customFormat="1" ht="15" customHeight="1">
      <c r="B63" s="43"/>
      <c r="C63" s="50" t="s">
        <v>22</v>
      </c>
      <c r="D63" s="91" t="s">
        <v>14</v>
      </c>
      <c r="E63" s="91" t="s">
        <v>3</v>
      </c>
      <c r="F63" s="42">
        <v>1</v>
      </c>
      <c r="G63" s="16" t="s">
        <v>18</v>
      </c>
      <c r="H63" s="46"/>
    </row>
    <row r="64" spans="2:8" s="27" customFormat="1" ht="15" customHeight="1">
      <c r="B64" s="43"/>
      <c r="C64" s="50" t="s">
        <v>23</v>
      </c>
      <c r="D64" s="91" t="s">
        <v>14</v>
      </c>
      <c r="E64" s="91" t="s">
        <v>3</v>
      </c>
      <c r="F64" s="42">
        <v>1</v>
      </c>
      <c r="G64" s="16" t="s">
        <v>18</v>
      </c>
      <c r="H64" s="46"/>
    </row>
    <row r="65" spans="2:8" s="27" customFormat="1" ht="15" customHeight="1">
      <c r="B65" s="47"/>
      <c r="C65" s="51" t="s">
        <v>24</v>
      </c>
      <c r="D65" s="85" t="s">
        <v>14</v>
      </c>
      <c r="E65" s="85" t="s">
        <v>3</v>
      </c>
      <c r="F65" s="42">
        <v>1</v>
      </c>
      <c r="G65" s="16" t="s">
        <v>18</v>
      </c>
      <c r="H65" s="46"/>
    </row>
    <row r="66" spans="2:8" s="27" customFormat="1" ht="15" customHeight="1">
      <c r="B66" s="43"/>
      <c r="C66" s="53" t="s">
        <v>74</v>
      </c>
      <c r="D66" s="94" t="s">
        <v>14</v>
      </c>
      <c r="E66" s="94" t="s">
        <v>3</v>
      </c>
      <c r="F66" s="42">
        <v>1</v>
      </c>
      <c r="G66" s="16" t="s">
        <v>18</v>
      </c>
      <c r="H66" s="34"/>
    </row>
    <row r="67" spans="2:8" s="27" customFormat="1" ht="15" customHeight="1">
      <c r="B67" s="45"/>
      <c r="C67" s="52" t="s">
        <v>72</v>
      </c>
      <c r="D67" s="85" t="s">
        <v>14</v>
      </c>
      <c r="E67" s="85" t="s">
        <v>3</v>
      </c>
      <c r="F67" s="42">
        <v>1</v>
      </c>
      <c r="G67" s="16" t="s">
        <v>18</v>
      </c>
      <c r="H67" s="34"/>
    </row>
    <row r="68" spans="2:8" s="27" customFormat="1" ht="15" customHeight="1">
      <c r="B68" s="43"/>
      <c r="C68" s="88" t="s">
        <v>102</v>
      </c>
      <c r="D68" s="89"/>
      <c r="E68" s="89"/>
      <c r="F68" s="89"/>
      <c r="G68" s="90"/>
      <c r="H68" s="46"/>
    </row>
    <row r="69" spans="2:8" s="27" customFormat="1" ht="15" customHeight="1">
      <c r="B69" s="43"/>
      <c r="C69" s="81"/>
      <c r="D69" s="91" t="s">
        <v>14</v>
      </c>
      <c r="E69" s="91" t="s">
        <v>3</v>
      </c>
      <c r="F69" s="42">
        <v>1</v>
      </c>
      <c r="G69" s="16" t="s">
        <v>18</v>
      </c>
      <c r="H69" s="46"/>
    </row>
    <row r="70" spans="2:8" s="27" customFormat="1" ht="15" customHeight="1">
      <c r="B70" s="43"/>
      <c r="C70" s="81"/>
      <c r="D70" s="91" t="s">
        <v>14</v>
      </c>
      <c r="E70" s="91" t="s">
        <v>3</v>
      </c>
      <c r="F70" s="42">
        <v>1</v>
      </c>
      <c r="G70" s="16" t="s">
        <v>18</v>
      </c>
      <c r="H70" s="46"/>
    </row>
    <row r="71" spans="2:8" s="27" customFormat="1" ht="15" customHeight="1">
      <c r="B71" s="43"/>
      <c r="C71" s="88" t="s">
        <v>79</v>
      </c>
      <c r="D71" s="89"/>
      <c r="E71" s="89"/>
      <c r="F71" s="89"/>
      <c r="G71" s="90"/>
      <c r="H71" s="46"/>
    </row>
    <row r="72" spans="2:8" s="27" customFormat="1" ht="15" customHeight="1">
      <c r="B72" s="43"/>
      <c r="C72" s="81"/>
      <c r="D72" s="91" t="s">
        <v>14</v>
      </c>
      <c r="E72" s="91" t="s">
        <v>3</v>
      </c>
      <c r="F72" s="42">
        <v>1</v>
      </c>
      <c r="G72" s="16" t="s">
        <v>18</v>
      </c>
      <c r="H72" s="46"/>
    </row>
    <row r="73" spans="2:8" s="27" customFormat="1" ht="15" customHeight="1" thickBot="1">
      <c r="B73" s="43"/>
      <c r="C73" s="81"/>
      <c r="D73" s="91" t="s">
        <v>14</v>
      </c>
      <c r="E73" s="91" t="s">
        <v>3</v>
      </c>
      <c r="F73" s="42">
        <v>1</v>
      </c>
      <c r="G73" s="16" t="s">
        <v>18</v>
      </c>
      <c r="H73" s="46"/>
    </row>
    <row r="74" spans="2:8" ht="15.75" thickBot="1">
      <c r="B74" s="86" t="s">
        <v>75</v>
      </c>
      <c r="C74" s="87"/>
      <c r="D74" s="87"/>
      <c r="E74" s="87"/>
      <c r="F74" s="87"/>
      <c r="G74" s="87"/>
      <c r="H74" s="26" t="s">
        <v>76</v>
      </c>
    </row>
    <row r="75" spans="2:8">
      <c r="B75" s="3"/>
      <c r="C75" s="3"/>
      <c r="D75" s="3"/>
      <c r="E75" s="3"/>
      <c r="F75" s="3"/>
    </row>
    <row r="76" spans="2:8">
      <c r="B76" s="3"/>
      <c r="C76" s="3"/>
      <c r="D76" s="3"/>
      <c r="E76" s="3"/>
      <c r="F76" s="3"/>
    </row>
    <row r="77" spans="2:8">
      <c r="B77" s="3"/>
      <c r="C77" s="3"/>
      <c r="D77" s="3"/>
      <c r="E77" s="3"/>
      <c r="F77" s="3"/>
    </row>
    <row r="78" spans="2:8">
      <c r="B78" s="3"/>
      <c r="C78" s="3"/>
      <c r="D78" s="3"/>
      <c r="E78" s="3"/>
      <c r="F78" s="3"/>
    </row>
    <row r="79" spans="2:8">
      <c r="B79" s="3"/>
      <c r="C79" s="3"/>
      <c r="D79" s="3"/>
      <c r="E79" s="3"/>
      <c r="F79" s="3"/>
    </row>
    <row r="80" spans="2:8">
      <c r="B80" s="3"/>
      <c r="C80" s="3"/>
      <c r="D80" s="3"/>
      <c r="E80" s="3"/>
      <c r="F80" s="3"/>
    </row>
    <row r="81" spans="2:6">
      <c r="B81" s="3"/>
      <c r="C81" s="3"/>
      <c r="D81" s="3"/>
      <c r="E81" s="3"/>
      <c r="F81" s="3"/>
    </row>
  </sheetData>
  <mergeCells count="61">
    <mergeCell ref="B2:H2"/>
    <mergeCell ref="B41:G41"/>
    <mergeCell ref="B27:G27"/>
    <mergeCell ref="B15:H15"/>
    <mergeCell ref="B17:H17"/>
    <mergeCell ref="C20:H20"/>
    <mergeCell ref="B29:H29"/>
    <mergeCell ref="B31:H31"/>
    <mergeCell ref="D33:E33"/>
    <mergeCell ref="D34:E34"/>
    <mergeCell ref="D35:E35"/>
    <mergeCell ref="D36:E36"/>
    <mergeCell ref="D37:E37"/>
    <mergeCell ref="D38:E38"/>
    <mergeCell ref="F12:G12"/>
    <mergeCell ref="D13:E13"/>
    <mergeCell ref="D39:E39"/>
    <mergeCell ref="B43:G43"/>
    <mergeCell ref="C49:H49"/>
    <mergeCell ref="B45:H45"/>
    <mergeCell ref="F13:G13"/>
    <mergeCell ref="C47:H47"/>
    <mergeCell ref="C48:H48"/>
    <mergeCell ref="D40:E40"/>
    <mergeCell ref="G4:H4"/>
    <mergeCell ref="G5:H5"/>
    <mergeCell ref="B10:C10"/>
    <mergeCell ref="B13:C13"/>
    <mergeCell ref="B4:F4"/>
    <mergeCell ref="B5:F5"/>
    <mergeCell ref="B7:H7"/>
    <mergeCell ref="D9:E9"/>
    <mergeCell ref="F9:G9"/>
    <mergeCell ref="D10:E10"/>
    <mergeCell ref="F10:G10"/>
    <mergeCell ref="B9:C9"/>
    <mergeCell ref="B12:C12"/>
    <mergeCell ref="D12:E12"/>
    <mergeCell ref="C50:H50"/>
    <mergeCell ref="C51:H51"/>
    <mergeCell ref="D64:E64"/>
    <mergeCell ref="D65:E65"/>
    <mergeCell ref="D66:E66"/>
    <mergeCell ref="C56:H56"/>
    <mergeCell ref="C52:H52"/>
    <mergeCell ref="C53:H53"/>
    <mergeCell ref="C54:H54"/>
    <mergeCell ref="C55:H55"/>
    <mergeCell ref="B59:H59"/>
    <mergeCell ref="D61:E61"/>
    <mergeCell ref="C62:G62"/>
    <mergeCell ref="D63:E63"/>
    <mergeCell ref="C57:H57"/>
    <mergeCell ref="D67:E67"/>
    <mergeCell ref="B74:G74"/>
    <mergeCell ref="C71:G71"/>
    <mergeCell ref="C68:G68"/>
    <mergeCell ref="D69:E69"/>
    <mergeCell ref="D70:E70"/>
    <mergeCell ref="D72:E72"/>
    <mergeCell ref="D73:E73"/>
  </mergeCells>
  <printOptions horizontalCentered="1"/>
  <pageMargins left="0" right="0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showGridLines="0" tabSelected="1" zoomScale="90" zoomScaleNormal="90" workbookViewId="0">
      <selection activeCell="C51" sqref="C51"/>
    </sheetView>
  </sheetViews>
  <sheetFormatPr baseColWidth="10" defaultColWidth="0" defaultRowHeight="14.25" outlineLevelRow="1"/>
  <cols>
    <col min="1" max="1" width="11.42578125" style="1" customWidth="1"/>
    <col min="2" max="2" width="5.5703125" style="1" customWidth="1"/>
    <col min="3" max="3" width="52.42578125" style="1" customWidth="1"/>
    <col min="4" max="4" width="9" style="1" customWidth="1"/>
    <col min="5" max="5" width="10.7109375" style="1" customWidth="1"/>
    <col min="6" max="6" width="17" style="1" customWidth="1"/>
    <col min="7" max="7" width="22.5703125" style="1" customWidth="1"/>
    <col min="8" max="8" width="47.42578125" style="1" customWidth="1"/>
    <col min="9" max="9" width="11.42578125" style="1" customWidth="1"/>
    <col min="10" max="10" width="0" style="1" hidden="1" customWidth="1"/>
    <col min="11" max="16384" width="11.42578125" style="1" hidden="1"/>
  </cols>
  <sheetData>
    <row r="1" spans="2:8" ht="17.25" customHeight="1" thickBot="1"/>
    <row r="2" spans="2:8" s="27" customFormat="1" ht="24" customHeight="1" thickBot="1">
      <c r="B2" s="125" t="s">
        <v>103</v>
      </c>
      <c r="C2" s="126"/>
      <c r="D2" s="126"/>
      <c r="E2" s="126"/>
      <c r="F2" s="126"/>
      <c r="G2" s="126"/>
      <c r="H2" s="127"/>
    </row>
    <row r="3" spans="2:8" s="2" customFormat="1" ht="7.9" customHeight="1">
      <c r="B3" s="36"/>
      <c r="C3" s="37"/>
      <c r="D3" s="37"/>
      <c r="E3" s="37"/>
      <c r="F3" s="37"/>
      <c r="G3" s="37"/>
      <c r="H3" s="38"/>
    </row>
    <row r="4" spans="2:8" ht="31.5" customHeight="1">
      <c r="B4" s="108" t="s">
        <v>104</v>
      </c>
      <c r="C4" s="102"/>
      <c r="D4" s="102"/>
      <c r="E4" s="102"/>
      <c r="F4" s="109"/>
      <c r="G4" s="102"/>
      <c r="H4" s="103"/>
    </row>
    <row r="5" spans="2:8" ht="15">
      <c r="B5" s="110" t="s">
        <v>0</v>
      </c>
      <c r="C5" s="104"/>
      <c r="D5" s="104"/>
      <c r="E5" s="104"/>
      <c r="F5" s="111"/>
      <c r="G5" s="104" t="s">
        <v>1</v>
      </c>
      <c r="H5" s="105"/>
    </row>
    <row r="6" spans="2:8" ht="7.9" customHeight="1" thickBot="1">
      <c r="B6" s="29"/>
      <c r="C6" s="28"/>
      <c r="D6" s="28"/>
      <c r="E6" s="28"/>
      <c r="F6" s="28"/>
      <c r="G6" s="28"/>
      <c r="H6" s="30"/>
    </row>
    <row r="7" spans="2:8" ht="18" customHeight="1" thickBot="1">
      <c r="B7" s="112" t="s">
        <v>2</v>
      </c>
      <c r="C7" s="113"/>
      <c r="D7" s="113"/>
      <c r="E7" s="113"/>
      <c r="F7" s="113"/>
      <c r="G7" s="113"/>
      <c r="H7" s="114"/>
    </row>
    <row r="8" spans="2:8" s="2" customFormat="1" ht="7.9" customHeight="1" thickBot="1">
      <c r="B8" s="39"/>
      <c r="C8" s="40"/>
      <c r="D8" s="40"/>
      <c r="E8" s="40"/>
      <c r="F8" s="40"/>
      <c r="G8" s="40"/>
      <c r="H8" s="41"/>
    </row>
    <row r="9" spans="2:8" s="27" customFormat="1" ht="18" customHeight="1">
      <c r="B9" s="118" t="s">
        <v>44</v>
      </c>
      <c r="C9" s="116"/>
      <c r="D9" s="115">
        <f>100*100</f>
        <v>10000</v>
      </c>
      <c r="E9" s="115"/>
      <c r="F9" s="116" t="s">
        <v>25</v>
      </c>
      <c r="G9" s="116"/>
      <c r="H9" s="70">
        <f>+H56</f>
        <v>10520.58</v>
      </c>
    </row>
    <row r="10" spans="2:8" s="27" customFormat="1" ht="18" customHeight="1" thickBot="1">
      <c r="B10" s="106" t="s">
        <v>37</v>
      </c>
      <c r="C10" s="107"/>
      <c r="D10" s="117">
        <f>5400+875+150+400*2+150*2+6*2+100+80+15+100</f>
        <v>7832</v>
      </c>
      <c r="E10" s="117"/>
      <c r="F10" s="107" t="s">
        <v>38</v>
      </c>
      <c r="G10" s="107"/>
      <c r="H10" s="77">
        <f>+H9/D10</f>
        <v>1.3432814096016343</v>
      </c>
    </row>
    <row r="11" spans="2:8" ht="8.1" customHeight="1" thickBot="1">
      <c r="B11" s="5"/>
      <c r="C11" s="6"/>
      <c r="D11" s="6"/>
      <c r="E11" s="6"/>
      <c r="F11" s="6"/>
      <c r="G11" s="6"/>
      <c r="H11" s="9"/>
    </row>
    <row r="12" spans="2:8" s="27" customFormat="1" ht="18" customHeight="1">
      <c r="B12" s="118" t="s">
        <v>41</v>
      </c>
      <c r="C12" s="116"/>
      <c r="D12" s="115">
        <f>875+150+400*2+150*2+6*2+100+15+100</f>
        <v>2352</v>
      </c>
      <c r="E12" s="115"/>
      <c r="F12" s="116" t="s">
        <v>40</v>
      </c>
      <c r="G12" s="116"/>
      <c r="H12" s="71">
        <f>5400+80</f>
        <v>5480</v>
      </c>
    </row>
    <row r="13" spans="2:8" s="48" customFormat="1" ht="18" customHeight="1" thickBot="1">
      <c r="B13" s="106" t="s">
        <v>80</v>
      </c>
      <c r="C13" s="107"/>
      <c r="D13" s="148">
        <f>+D12/D9</f>
        <v>0.23519999999999999</v>
      </c>
      <c r="E13" s="148"/>
      <c r="F13" s="107" t="s">
        <v>26</v>
      </c>
      <c r="G13" s="107"/>
      <c r="H13" s="56">
        <f>H12/D9</f>
        <v>0.54800000000000004</v>
      </c>
    </row>
    <row r="14" spans="2:8" ht="7.9" customHeight="1" thickBot="1">
      <c r="B14" s="5"/>
      <c r="C14" s="6"/>
      <c r="D14" s="6"/>
      <c r="E14" s="6"/>
      <c r="F14" s="6"/>
      <c r="G14" s="6"/>
      <c r="H14" s="9"/>
    </row>
    <row r="15" spans="2:8" s="3" customFormat="1" ht="18" customHeight="1" thickBot="1">
      <c r="B15" s="112" t="s">
        <v>32</v>
      </c>
      <c r="C15" s="113"/>
      <c r="D15" s="113"/>
      <c r="E15" s="113"/>
      <c r="F15" s="113"/>
      <c r="G15" s="113"/>
      <c r="H15" s="114"/>
    </row>
    <row r="16" spans="2:8" ht="8.1" customHeight="1" thickBot="1">
      <c r="B16" s="5"/>
      <c r="C16" s="6"/>
      <c r="D16" s="6"/>
      <c r="E16" s="6"/>
      <c r="F16" s="6"/>
      <c r="G16" s="6"/>
      <c r="H16" s="9"/>
    </row>
    <row r="17" spans="2:10" ht="15" customHeight="1" thickBot="1">
      <c r="B17" s="95" t="s">
        <v>9</v>
      </c>
      <c r="C17" s="96"/>
      <c r="D17" s="96"/>
      <c r="E17" s="96"/>
      <c r="F17" s="96"/>
      <c r="G17" s="96"/>
      <c r="H17" s="97"/>
    </row>
    <row r="18" spans="2:10" ht="8.1" customHeight="1" thickBot="1">
      <c r="B18" s="5"/>
      <c r="C18" s="10"/>
      <c r="D18" s="11"/>
      <c r="E18" s="11"/>
      <c r="F18" s="6"/>
      <c r="G18" s="6"/>
      <c r="H18" s="9"/>
    </row>
    <row r="19" spans="2:10" s="2" customFormat="1" ht="15" customHeight="1" thickBot="1">
      <c r="B19" s="54" t="s">
        <v>4</v>
      </c>
      <c r="C19" s="58" t="s">
        <v>42</v>
      </c>
      <c r="D19" s="58" t="s">
        <v>5</v>
      </c>
      <c r="E19" s="58" t="s">
        <v>6</v>
      </c>
      <c r="F19" s="59" t="s">
        <v>7</v>
      </c>
      <c r="G19" s="60" t="s">
        <v>10</v>
      </c>
      <c r="H19" s="55" t="s">
        <v>46</v>
      </c>
      <c r="I19" s="8"/>
      <c r="J19" s="8"/>
    </row>
    <row r="20" spans="2:10" s="8" customFormat="1" ht="15" customHeight="1" outlineLevel="1">
      <c r="B20" s="66"/>
      <c r="C20" s="130" t="s">
        <v>43</v>
      </c>
      <c r="D20" s="130"/>
      <c r="E20" s="130"/>
      <c r="F20" s="130"/>
      <c r="G20" s="130"/>
      <c r="H20" s="131"/>
    </row>
    <row r="21" spans="2:10" s="72" customFormat="1" ht="15" customHeight="1" outlineLevel="1">
      <c r="B21" s="78"/>
      <c r="C21" s="73" t="s">
        <v>59</v>
      </c>
      <c r="D21" s="74" t="s">
        <v>21</v>
      </c>
      <c r="E21" s="75">
        <v>1</v>
      </c>
      <c r="F21" s="76">
        <v>1</v>
      </c>
      <c r="G21" s="76">
        <f>+F21*E21</f>
        <v>1</v>
      </c>
      <c r="H21" s="79"/>
    </row>
    <row r="22" spans="2:10" s="72" customFormat="1" ht="15" customHeight="1" outlineLevel="1">
      <c r="B22" s="78"/>
      <c r="C22" s="73" t="s">
        <v>60</v>
      </c>
      <c r="D22" s="74" t="s">
        <v>61</v>
      </c>
      <c r="E22" s="75">
        <v>400</v>
      </c>
      <c r="F22" s="76">
        <v>1</v>
      </c>
      <c r="G22" s="76">
        <f t="shared" ref="G22:G39" si="0">+F22*E22</f>
        <v>400</v>
      </c>
      <c r="H22" s="79" t="s">
        <v>81</v>
      </c>
    </row>
    <row r="23" spans="2:10" s="72" customFormat="1" ht="15" customHeight="1" outlineLevel="1">
      <c r="B23" s="78"/>
      <c r="C23" s="73" t="s">
        <v>118</v>
      </c>
      <c r="D23" s="74" t="s">
        <v>63</v>
      </c>
      <c r="E23" s="75">
        <f>60*90</f>
        <v>5400</v>
      </c>
      <c r="F23" s="76">
        <v>1</v>
      </c>
      <c r="G23" s="76">
        <f t="shared" si="0"/>
        <v>5400</v>
      </c>
      <c r="H23" s="79" t="s">
        <v>65</v>
      </c>
    </row>
    <row r="24" spans="2:10" s="72" customFormat="1" ht="42.75" outlineLevel="1">
      <c r="B24" s="78"/>
      <c r="C24" s="73" t="s">
        <v>66</v>
      </c>
      <c r="D24" s="74" t="s">
        <v>63</v>
      </c>
      <c r="E24" s="75">
        <f>35*25</f>
        <v>875</v>
      </c>
      <c r="F24" s="76">
        <v>1</v>
      </c>
      <c r="G24" s="76">
        <f t="shared" si="0"/>
        <v>875</v>
      </c>
      <c r="H24" s="79" t="s">
        <v>82</v>
      </c>
    </row>
    <row r="25" spans="2:10" s="72" customFormat="1" ht="15" customHeight="1" outlineLevel="1">
      <c r="B25" s="78"/>
      <c r="C25" s="73" t="s">
        <v>67</v>
      </c>
      <c r="D25" s="74" t="s">
        <v>63</v>
      </c>
      <c r="E25" s="75">
        <f>30*5</f>
        <v>150</v>
      </c>
      <c r="F25" s="76">
        <v>1</v>
      </c>
      <c r="G25" s="76">
        <f t="shared" si="0"/>
        <v>150</v>
      </c>
      <c r="H25" s="79" t="s">
        <v>68</v>
      </c>
    </row>
    <row r="26" spans="2:10" s="72" customFormat="1" ht="15" customHeight="1" outlineLevel="1">
      <c r="B26" s="78"/>
      <c r="C26" s="73" t="s">
        <v>69</v>
      </c>
      <c r="D26" s="74" t="s">
        <v>62</v>
      </c>
      <c r="E26" s="75">
        <v>400</v>
      </c>
      <c r="F26" s="76">
        <v>1</v>
      </c>
      <c r="G26" s="76">
        <f t="shared" si="0"/>
        <v>400</v>
      </c>
      <c r="H26" s="79" t="s">
        <v>93</v>
      </c>
    </row>
    <row r="27" spans="2:10" s="72" customFormat="1" ht="15" customHeight="1" outlineLevel="1">
      <c r="B27" s="78"/>
      <c r="C27" s="73" t="s">
        <v>70</v>
      </c>
      <c r="D27" s="74" t="s">
        <v>62</v>
      </c>
      <c r="E27" s="75">
        <v>150</v>
      </c>
      <c r="F27" s="76">
        <v>1</v>
      </c>
      <c r="G27" s="76">
        <f t="shared" si="0"/>
        <v>150</v>
      </c>
      <c r="H27" s="79" t="s">
        <v>83</v>
      </c>
    </row>
    <row r="28" spans="2:10" s="72" customFormat="1" ht="44.25" customHeight="1" outlineLevel="1">
      <c r="B28" s="78"/>
      <c r="C28" s="73" t="s">
        <v>84</v>
      </c>
      <c r="D28" s="74" t="s">
        <v>21</v>
      </c>
      <c r="E28" s="75">
        <v>1</v>
      </c>
      <c r="F28" s="76">
        <v>1</v>
      </c>
      <c r="G28" s="76">
        <f t="shared" si="0"/>
        <v>1</v>
      </c>
      <c r="H28" s="79" t="s">
        <v>85</v>
      </c>
    </row>
    <row r="29" spans="2:10" s="72" customFormat="1" ht="45.75" customHeight="1" outlineLevel="1">
      <c r="B29" s="78"/>
      <c r="C29" s="73" t="s">
        <v>86</v>
      </c>
      <c r="D29" s="74" t="s">
        <v>21</v>
      </c>
      <c r="E29" s="75">
        <v>2</v>
      </c>
      <c r="F29" s="76">
        <v>1</v>
      </c>
      <c r="G29" s="76">
        <f t="shared" si="0"/>
        <v>2</v>
      </c>
      <c r="H29" s="79" t="s">
        <v>121</v>
      </c>
    </row>
    <row r="30" spans="2:10" s="72" customFormat="1" ht="45.75" customHeight="1" outlineLevel="1">
      <c r="B30" s="78"/>
      <c r="C30" s="73" t="s">
        <v>105</v>
      </c>
      <c r="D30" s="74" t="s">
        <v>63</v>
      </c>
      <c r="E30" s="75">
        <f>2.5*6</f>
        <v>15</v>
      </c>
      <c r="F30" s="76">
        <v>1</v>
      </c>
      <c r="G30" s="76">
        <f t="shared" si="0"/>
        <v>15</v>
      </c>
      <c r="H30" s="79" t="s">
        <v>111</v>
      </c>
    </row>
    <row r="31" spans="2:10" s="72" customFormat="1" ht="45" customHeight="1" outlineLevel="1">
      <c r="B31" s="78"/>
      <c r="C31" s="73" t="s">
        <v>106</v>
      </c>
      <c r="D31" s="74" t="s">
        <v>21</v>
      </c>
      <c r="E31" s="75">
        <v>5</v>
      </c>
      <c r="F31" s="76">
        <v>1</v>
      </c>
      <c r="G31" s="76">
        <f t="shared" si="0"/>
        <v>5</v>
      </c>
      <c r="H31" s="79" t="s">
        <v>122</v>
      </c>
    </row>
    <row r="32" spans="2:10" s="72" customFormat="1" ht="15" customHeight="1" outlineLevel="1">
      <c r="B32" s="78"/>
      <c r="C32" s="73" t="s">
        <v>107</v>
      </c>
      <c r="D32" s="74" t="s">
        <v>63</v>
      </c>
      <c r="E32" s="75">
        <v>100</v>
      </c>
      <c r="F32" s="76">
        <v>1</v>
      </c>
      <c r="G32" s="76">
        <f t="shared" si="0"/>
        <v>100</v>
      </c>
      <c r="H32" s="79" t="s">
        <v>112</v>
      </c>
    </row>
    <row r="33" spans="2:8" s="72" customFormat="1" ht="45" customHeight="1" outlineLevel="1">
      <c r="B33" s="78"/>
      <c r="C33" s="73" t="s">
        <v>108</v>
      </c>
      <c r="D33" s="74" t="s">
        <v>21</v>
      </c>
      <c r="E33" s="75">
        <v>10</v>
      </c>
      <c r="F33" s="76">
        <v>1</v>
      </c>
      <c r="G33" s="76">
        <f t="shared" si="0"/>
        <v>10</v>
      </c>
      <c r="H33" s="79" t="s">
        <v>113</v>
      </c>
    </row>
    <row r="34" spans="2:8" s="72" customFormat="1" ht="30" customHeight="1" outlineLevel="1">
      <c r="B34" s="78"/>
      <c r="C34" s="73" t="s">
        <v>109</v>
      </c>
      <c r="D34" s="74" t="s">
        <v>21</v>
      </c>
      <c r="E34" s="75">
        <v>20</v>
      </c>
      <c r="F34" s="76">
        <v>1</v>
      </c>
      <c r="G34" s="76">
        <f t="shared" si="0"/>
        <v>20</v>
      </c>
      <c r="H34" s="79" t="s">
        <v>114</v>
      </c>
    </row>
    <row r="35" spans="2:8" s="72" customFormat="1" ht="15" customHeight="1" outlineLevel="1">
      <c r="B35" s="78"/>
      <c r="C35" s="73" t="s">
        <v>110</v>
      </c>
      <c r="D35" s="74" t="s">
        <v>21</v>
      </c>
      <c r="E35" s="75">
        <v>5</v>
      </c>
      <c r="F35" s="76">
        <v>1</v>
      </c>
      <c r="G35" s="76">
        <f t="shared" si="0"/>
        <v>5</v>
      </c>
      <c r="H35" s="79" t="s">
        <v>115</v>
      </c>
    </row>
    <row r="36" spans="2:8" s="72" customFormat="1" ht="45" customHeight="1" outlineLevel="1">
      <c r="B36" s="78"/>
      <c r="C36" s="73" t="s">
        <v>116</v>
      </c>
      <c r="D36" s="74" t="s">
        <v>63</v>
      </c>
      <c r="E36" s="75">
        <f>30*15</f>
        <v>450</v>
      </c>
      <c r="F36" s="76">
        <v>1</v>
      </c>
      <c r="G36" s="76">
        <f t="shared" ref="G36" si="1">+F36*E36</f>
        <v>450</v>
      </c>
      <c r="H36" s="79" t="s">
        <v>119</v>
      </c>
    </row>
    <row r="37" spans="2:8" s="72" customFormat="1" ht="15" customHeight="1" outlineLevel="1">
      <c r="B37" s="78"/>
      <c r="C37" s="73" t="s">
        <v>64</v>
      </c>
      <c r="D37" s="74" t="s">
        <v>63</v>
      </c>
      <c r="E37" s="75">
        <v>80</v>
      </c>
      <c r="F37" s="76">
        <v>1</v>
      </c>
      <c r="G37" s="76">
        <f t="shared" si="0"/>
        <v>80</v>
      </c>
      <c r="H37" s="79" t="s">
        <v>87</v>
      </c>
    </row>
    <row r="38" spans="2:8" s="72" customFormat="1" ht="15" customHeight="1" outlineLevel="1">
      <c r="B38" s="78"/>
      <c r="C38" s="73" t="s">
        <v>71</v>
      </c>
      <c r="D38" s="74" t="s">
        <v>21</v>
      </c>
      <c r="E38" s="75">
        <v>25</v>
      </c>
      <c r="F38" s="76">
        <v>1</v>
      </c>
      <c r="G38" s="76">
        <f t="shared" si="0"/>
        <v>25</v>
      </c>
      <c r="H38" s="79" t="s">
        <v>120</v>
      </c>
    </row>
    <row r="39" spans="2:8" s="72" customFormat="1" ht="15" customHeight="1" outlineLevel="1">
      <c r="B39" s="78"/>
      <c r="C39" s="73" t="s">
        <v>88</v>
      </c>
      <c r="D39" s="74" t="s">
        <v>21</v>
      </c>
      <c r="E39" s="75">
        <v>35</v>
      </c>
      <c r="F39" s="76">
        <v>1</v>
      </c>
      <c r="G39" s="76">
        <f t="shared" si="0"/>
        <v>35</v>
      </c>
      <c r="H39" s="79" t="s">
        <v>89</v>
      </c>
    </row>
    <row r="40" spans="2:8" s="72" customFormat="1" ht="15" customHeight="1" outlineLevel="1" thickBot="1">
      <c r="B40" s="67"/>
      <c r="C40" s="142" t="s">
        <v>8</v>
      </c>
      <c r="D40" s="142"/>
      <c r="E40" s="142"/>
      <c r="F40" s="142"/>
      <c r="G40" s="142"/>
      <c r="H40" s="68">
        <f>SUM(G21:G39)</f>
        <v>8124</v>
      </c>
    </row>
    <row r="41" spans="2:8" ht="8.1" customHeight="1" thickBot="1">
      <c r="B41" s="5"/>
      <c r="C41" s="6"/>
      <c r="D41" s="6"/>
      <c r="E41" s="6"/>
      <c r="F41" s="6"/>
      <c r="G41" s="14"/>
      <c r="H41" s="9"/>
    </row>
    <row r="42" spans="2:8" s="27" customFormat="1" ht="84" customHeight="1" thickBot="1">
      <c r="B42" s="132" t="s">
        <v>117</v>
      </c>
      <c r="C42" s="133"/>
      <c r="D42" s="133"/>
      <c r="E42" s="133"/>
      <c r="F42" s="133"/>
      <c r="G42" s="133"/>
      <c r="H42" s="134"/>
    </row>
    <row r="43" spans="2:8" ht="8.1" customHeight="1" thickBot="1">
      <c r="B43" s="5"/>
      <c r="C43" s="6"/>
      <c r="D43" s="6"/>
      <c r="E43" s="6"/>
      <c r="F43" s="6"/>
      <c r="G43" s="6"/>
      <c r="H43" s="9"/>
    </row>
    <row r="44" spans="2:8" ht="15" customHeight="1" thickBot="1">
      <c r="B44" s="135" t="s">
        <v>47</v>
      </c>
      <c r="C44" s="136"/>
      <c r="D44" s="136"/>
      <c r="E44" s="136"/>
      <c r="F44" s="136"/>
      <c r="G44" s="136"/>
      <c r="H44" s="137"/>
    </row>
    <row r="45" spans="2:8" ht="8.1" customHeight="1">
      <c r="B45" s="5"/>
      <c r="C45" s="6"/>
      <c r="D45" s="6"/>
      <c r="E45" s="6"/>
      <c r="F45" s="6"/>
      <c r="G45" s="6"/>
      <c r="H45" s="9"/>
    </row>
    <row r="46" spans="2:8" ht="15">
      <c r="B46" s="25"/>
      <c r="C46" s="24" t="s">
        <v>11</v>
      </c>
      <c r="D46" s="98" t="s">
        <v>5</v>
      </c>
      <c r="E46" s="99"/>
      <c r="F46" s="24" t="s">
        <v>12</v>
      </c>
      <c r="G46" s="24" t="s">
        <v>13</v>
      </c>
      <c r="H46" s="33"/>
    </row>
    <row r="47" spans="2:8" s="27" customFormat="1" ht="15" customHeight="1">
      <c r="B47" s="43"/>
      <c r="C47" s="44" t="s">
        <v>35</v>
      </c>
      <c r="D47" s="94" t="s">
        <v>14</v>
      </c>
      <c r="E47" s="94" t="s">
        <v>3</v>
      </c>
      <c r="F47" s="15">
        <v>0.1</v>
      </c>
      <c r="G47" s="16">
        <f>+F47*$H$40</f>
        <v>812.40000000000009</v>
      </c>
      <c r="H47" s="34"/>
    </row>
    <row r="48" spans="2:8" s="27" customFormat="1" ht="15" customHeight="1">
      <c r="B48" s="43"/>
      <c r="C48" s="44" t="s">
        <v>15</v>
      </c>
      <c r="D48" s="94" t="s">
        <v>14</v>
      </c>
      <c r="E48" s="94" t="s">
        <v>3</v>
      </c>
      <c r="F48" s="15">
        <v>0.05</v>
      </c>
      <c r="G48" s="16">
        <f t="shared" ref="G48:G53" si="2">+F48*$H$40</f>
        <v>406.20000000000005</v>
      </c>
      <c r="H48" s="34"/>
    </row>
    <row r="49" spans="2:8" s="27" customFormat="1" ht="15" customHeight="1">
      <c r="B49" s="43"/>
      <c r="C49" s="44" t="s">
        <v>50</v>
      </c>
      <c r="D49" s="94" t="s">
        <v>14</v>
      </c>
      <c r="E49" s="94" t="s">
        <v>3</v>
      </c>
      <c r="F49" s="15">
        <v>0.08</v>
      </c>
      <c r="G49" s="16">
        <f t="shared" si="2"/>
        <v>649.91999999999996</v>
      </c>
      <c r="H49" s="34"/>
    </row>
    <row r="50" spans="2:8" s="27" customFormat="1" ht="15" customHeight="1">
      <c r="B50" s="43"/>
      <c r="C50" s="44" t="s">
        <v>16</v>
      </c>
      <c r="D50" s="94" t="s">
        <v>14</v>
      </c>
      <c r="E50" s="94" t="s">
        <v>3</v>
      </c>
      <c r="F50" s="15">
        <v>0.01</v>
      </c>
      <c r="G50" s="16">
        <f t="shared" si="2"/>
        <v>81.239999999999995</v>
      </c>
      <c r="H50" s="34"/>
    </row>
    <row r="51" spans="2:8" s="27" customFormat="1" ht="15" customHeight="1">
      <c r="B51" s="43"/>
      <c r="C51" s="44" t="s">
        <v>123</v>
      </c>
      <c r="D51" s="94" t="s">
        <v>14</v>
      </c>
      <c r="E51" s="94" t="s">
        <v>3</v>
      </c>
      <c r="F51" s="15">
        <v>2.5000000000000001E-2</v>
      </c>
      <c r="G51" s="16">
        <f t="shared" si="2"/>
        <v>203.10000000000002</v>
      </c>
      <c r="H51" s="34"/>
    </row>
    <row r="52" spans="2:8" s="19" customFormat="1" ht="15" customHeight="1">
      <c r="B52" s="17"/>
      <c r="C52" s="18" t="s">
        <v>36</v>
      </c>
      <c r="D52" s="119" t="s">
        <v>14</v>
      </c>
      <c r="E52" s="119" t="s">
        <v>3</v>
      </c>
      <c r="F52" s="4">
        <v>0.01</v>
      </c>
      <c r="G52" s="16">
        <f t="shared" si="2"/>
        <v>81.239999999999995</v>
      </c>
      <c r="H52" s="34"/>
    </row>
    <row r="53" spans="2:8" s="19" customFormat="1" ht="30.75" customHeight="1" thickBot="1">
      <c r="B53" s="84"/>
      <c r="C53" s="18" t="s">
        <v>94</v>
      </c>
      <c r="D53" s="119" t="s">
        <v>14</v>
      </c>
      <c r="E53" s="119" t="s">
        <v>3</v>
      </c>
      <c r="F53" s="4">
        <v>0.02</v>
      </c>
      <c r="G53" s="16">
        <f t="shared" si="2"/>
        <v>162.47999999999999</v>
      </c>
      <c r="H53" s="83"/>
    </row>
    <row r="54" spans="2:8" ht="15.75" thickBot="1">
      <c r="B54" s="86" t="s">
        <v>48</v>
      </c>
      <c r="C54" s="87"/>
      <c r="D54" s="87"/>
      <c r="E54" s="87"/>
      <c r="F54" s="87"/>
      <c r="G54" s="87"/>
      <c r="H54" s="26">
        <f>SUM(G47:G53)</f>
        <v>2396.58</v>
      </c>
    </row>
    <row r="55" spans="2:8" ht="8.1" customHeight="1" thickBot="1">
      <c r="B55" s="5"/>
      <c r="C55" s="6"/>
      <c r="D55" s="6"/>
      <c r="E55" s="6"/>
      <c r="F55" s="6"/>
      <c r="G55" s="6"/>
      <c r="H55" s="9"/>
    </row>
    <row r="56" spans="2:8" ht="16.5" thickBot="1">
      <c r="B56" s="120" t="s">
        <v>17</v>
      </c>
      <c r="C56" s="121"/>
      <c r="D56" s="121"/>
      <c r="E56" s="121"/>
      <c r="F56" s="121"/>
      <c r="G56" s="121"/>
      <c r="H56" s="49">
        <f>+H54+H40</f>
        <v>10520.58</v>
      </c>
    </row>
    <row r="57" spans="2:8" ht="8.1" customHeight="1" thickBot="1">
      <c r="B57" s="5"/>
      <c r="C57" s="6"/>
      <c r="D57" s="6"/>
      <c r="E57" s="6"/>
      <c r="F57" s="6"/>
      <c r="G57" s="6"/>
      <c r="H57" s="9"/>
    </row>
    <row r="58" spans="2:8" s="19" customFormat="1" ht="31.5" customHeight="1" thickBot="1">
      <c r="B58" s="143" t="s">
        <v>91</v>
      </c>
      <c r="C58" s="144"/>
      <c r="D58" s="144"/>
      <c r="E58" s="144"/>
      <c r="F58" s="144"/>
      <c r="G58" s="144"/>
      <c r="H58" s="145"/>
    </row>
    <row r="59" spans="2:8" ht="8.1" customHeight="1">
      <c r="B59" s="5"/>
      <c r="C59" s="6"/>
      <c r="D59" s="6"/>
      <c r="E59" s="6"/>
      <c r="F59" s="6"/>
      <c r="G59" s="6"/>
      <c r="H59" s="9"/>
    </row>
    <row r="60" spans="2:8" s="27" customFormat="1" ht="15" customHeight="1">
      <c r="B60" s="43"/>
      <c r="C60" s="92" t="s">
        <v>95</v>
      </c>
      <c r="D60" s="92"/>
      <c r="E60" s="92"/>
      <c r="F60" s="92"/>
      <c r="G60" s="92"/>
      <c r="H60" s="93"/>
    </row>
    <row r="61" spans="2:8" s="27" customFormat="1" ht="15" customHeight="1">
      <c r="B61" s="43"/>
      <c r="C61" s="92" t="s">
        <v>96</v>
      </c>
      <c r="D61" s="92"/>
      <c r="E61" s="92"/>
      <c r="F61" s="92"/>
      <c r="G61" s="92"/>
      <c r="H61" s="93"/>
    </row>
    <row r="62" spans="2:8" s="27" customFormat="1" ht="15" customHeight="1">
      <c r="B62" s="43"/>
      <c r="C62" s="146" t="s">
        <v>90</v>
      </c>
      <c r="D62" s="146"/>
      <c r="E62" s="146"/>
      <c r="F62" s="146"/>
      <c r="G62" s="146"/>
      <c r="H62" s="147"/>
    </row>
    <row r="63" spans="2:8" s="27" customFormat="1" ht="15" customHeight="1">
      <c r="B63" s="43"/>
      <c r="C63" s="92" t="s">
        <v>54</v>
      </c>
      <c r="D63" s="92" t="s">
        <v>14</v>
      </c>
      <c r="E63" s="92" t="s">
        <v>3</v>
      </c>
      <c r="F63" s="92">
        <v>1</v>
      </c>
      <c r="G63" s="92" t="s">
        <v>18</v>
      </c>
      <c r="H63" s="93"/>
    </row>
    <row r="64" spans="2:8" s="27" customFormat="1" ht="15" customHeight="1">
      <c r="B64" s="43"/>
      <c r="C64" s="92" t="s">
        <v>55</v>
      </c>
      <c r="D64" s="92" t="s">
        <v>14</v>
      </c>
      <c r="E64" s="92" t="s">
        <v>3</v>
      </c>
      <c r="F64" s="92">
        <v>1</v>
      </c>
      <c r="G64" s="92" t="s">
        <v>18</v>
      </c>
      <c r="H64" s="93"/>
    </row>
    <row r="65" spans="2:8" s="27" customFormat="1" ht="15" customHeight="1">
      <c r="B65" s="43"/>
      <c r="C65" s="92" t="s">
        <v>56</v>
      </c>
      <c r="D65" s="92" t="s">
        <v>14</v>
      </c>
      <c r="E65" s="92" t="s">
        <v>3</v>
      </c>
      <c r="F65" s="92">
        <v>1</v>
      </c>
      <c r="G65" s="92" t="s">
        <v>18</v>
      </c>
      <c r="H65" s="93"/>
    </row>
    <row r="66" spans="2:8" s="27" customFormat="1" ht="15" customHeight="1">
      <c r="B66" s="43"/>
      <c r="C66" s="92" t="s">
        <v>57</v>
      </c>
      <c r="D66" s="92" t="s">
        <v>14</v>
      </c>
      <c r="E66" s="92" t="s">
        <v>3</v>
      </c>
      <c r="F66" s="92">
        <v>1</v>
      </c>
      <c r="G66" s="92" t="s">
        <v>18</v>
      </c>
      <c r="H66" s="93"/>
    </row>
    <row r="67" spans="2:8" s="27" customFormat="1" ht="15" customHeight="1">
      <c r="B67" s="43"/>
      <c r="C67" s="92" t="s">
        <v>58</v>
      </c>
      <c r="D67" s="92" t="s">
        <v>14</v>
      </c>
      <c r="E67" s="92" t="s">
        <v>3</v>
      </c>
      <c r="F67" s="92">
        <v>1</v>
      </c>
      <c r="G67" s="92" t="s">
        <v>18</v>
      </c>
      <c r="H67" s="93"/>
    </row>
    <row r="68" spans="2:8" s="19" customFormat="1">
      <c r="B68" s="17"/>
      <c r="C68" s="92" t="s">
        <v>94</v>
      </c>
      <c r="D68" s="92" t="s">
        <v>14</v>
      </c>
      <c r="E68" s="92" t="s">
        <v>3</v>
      </c>
      <c r="F68" s="92">
        <v>0.02</v>
      </c>
      <c r="G68" s="92" t="s">
        <v>45</v>
      </c>
      <c r="H68" s="93"/>
    </row>
    <row r="69" spans="2:8" s="27" customFormat="1" ht="15" customHeight="1">
      <c r="B69" s="43"/>
      <c r="C69" s="92" t="s">
        <v>97</v>
      </c>
      <c r="D69" s="92" t="s">
        <v>14</v>
      </c>
      <c r="E69" s="92" t="s">
        <v>3</v>
      </c>
      <c r="F69" s="92">
        <v>2.5000000000000001E-3</v>
      </c>
      <c r="G69" s="92" t="s">
        <v>45</v>
      </c>
      <c r="H69" s="93"/>
    </row>
    <row r="70" spans="2:8" s="27" customFormat="1" ht="15" customHeight="1">
      <c r="B70" s="43"/>
      <c r="C70" s="92" t="s">
        <v>98</v>
      </c>
      <c r="D70" s="92" t="s">
        <v>14</v>
      </c>
      <c r="E70" s="92" t="s">
        <v>3</v>
      </c>
      <c r="F70" s="92">
        <v>2.5000000000000001E-3</v>
      </c>
      <c r="G70" s="92" t="s">
        <v>45</v>
      </c>
      <c r="H70" s="93"/>
    </row>
    <row r="71" spans="2:8" s="27" customFormat="1" ht="15" customHeight="1" thickBot="1">
      <c r="B71" s="80"/>
      <c r="C71" s="100" t="s">
        <v>99</v>
      </c>
      <c r="D71" s="100" t="s">
        <v>14</v>
      </c>
      <c r="E71" s="100" t="s">
        <v>3</v>
      </c>
      <c r="F71" s="100">
        <v>1</v>
      </c>
      <c r="G71" s="100" t="s">
        <v>45</v>
      </c>
      <c r="H71" s="101"/>
    </row>
    <row r="72" spans="2:8" ht="15" thickBot="1"/>
    <row r="73" spans="2:8" ht="15" customHeight="1" thickBot="1">
      <c r="B73" s="95" t="s">
        <v>73</v>
      </c>
      <c r="C73" s="96"/>
      <c r="D73" s="96"/>
      <c r="E73" s="96"/>
      <c r="F73" s="96"/>
      <c r="G73" s="96"/>
      <c r="H73" s="97"/>
    </row>
    <row r="74" spans="2:8" ht="8.1" customHeight="1">
      <c r="B74" s="5"/>
      <c r="C74" s="6"/>
      <c r="D74" s="6"/>
      <c r="E74" s="6"/>
      <c r="F74" s="6"/>
      <c r="G74" s="6"/>
      <c r="H74" s="9"/>
    </row>
    <row r="75" spans="2:8" ht="15">
      <c r="B75" s="23"/>
      <c r="C75" s="24" t="s">
        <v>11</v>
      </c>
      <c r="D75" s="98" t="s">
        <v>5</v>
      </c>
      <c r="E75" s="99"/>
      <c r="F75" s="24" t="s">
        <v>12</v>
      </c>
      <c r="G75" s="24" t="s">
        <v>13</v>
      </c>
      <c r="H75" s="35"/>
    </row>
    <row r="76" spans="2:8" s="27" customFormat="1" ht="15" customHeight="1">
      <c r="B76" s="43"/>
      <c r="C76" s="139" t="s">
        <v>34</v>
      </c>
      <c r="D76" s="140"/>
      <c r="E76" s="140"/>
      <c r="F76" s="140"/>
      <c r="G76" s="141"/>
      <c r="H76" s="46"/>
    </row>
    <row r="77" spans="2:8" s="27" customFormat="1" ht="15" customHeight="1">
      <c r="B77" s="43"/>
      <c r="C77" s="50" t="s">
        <v>22</v>
      </c>
      <c r="D77" s="91" t="s">
        <v>14</v>
      </c>
      <c r="E77" s="91" t="s">
        <v>3</v>
      </c>
      <c r="F77" s="42">
        <v>1</v>
      </c>
      <c r="G77" s="16" t="s">
        <v>18</v>
      </c>
      <c r="H77" s="46"/>
    </row>
    <row r="78" spans="2:8" s="27" customFormat="1" ht="15" customHeight="1">
      <c r="B78" s="43"/>
      <c r="C78" s="50" t="s">
        <v>23</v>
      </c>
      <c r="D78" s="91" t="s">
        <v>14</v>
      </c>
      <c r="E78" s="91" t="s">
        <v>3</v>
      </c>
      <c r="F78" s="42">
        <v>1</v>
      </c>
      <c r="G78" s="16" t="s">
        <v>18</v>
      </c>
      <c r="H78" s="46"/>
    </row>
    <row r="79" spans="2:8" s="27" customFormat="1" ht="15" customHeight="1">
      <c r="B79" s="47"/>
      <c r="C79" s="51" t="s">
        <v>24</v>
      </c>
      <c r="D79" s="85" t="s">
        <v>14</v>
      </c>
      <c r="E79" s="85" t="s">
        <v>3</v>
      </c>
      <c r="F79" s="42">
        <v>1</v>
      </c>
      <c r="G79" s="16" t="s">
        <v>18</v>
      </c>
      <c r="H79" s="46"/>
    </row>
    <row r="80" spans="2:8" s="27" customFormat="1" ht="15" customHeight="1">
      <c r="B80" s="43"/>
      <c r="C80" s="53" t="s">
        <v>74</v>
      </c>
      <c r="D80" s="94" t="s">
        <v>14</v>
      </c>
      <c r="E80" s="94" t="s">
        <v>3</v>
      </c>
      <c r="F80" s="42">
        <v>1</v>
      </c>
      <c r="G80" s="16" t="s">
        <v>18</v>
      </c>
      <c r="H80" s="34"/>
    </row>
    <row r="81" spans="2:8" s="27" customFormat="1" ht="15" customHeight="1" thickBot="1">
      <c r="B81" s="45"/>
      <c r="C81" s="52" t="s">
        <v>72</v>
      </c>
      <c r="D81" s="85" t="s">
        <v>14</v>
      </c>
      <c r="E81" s="85" t="s">
        <v>3</v>
      </c>
      <c r="F81" s="42">
        <v>1</v>
      </c>
      <c r="G81" s="16" t="s">
        <v>18</v>
      </c>
      <c r="H81" s="34"/>
    </row>
    <row r="82" spans="2:8" ht="15.75" thickBot="1">
      <c r="B82" s="86" t="s">
        <v>75</v>
      </c>
      <c r="C82" s="87"/>
      <c r="D82" s="87"/>
      <c r="E82" s="87"/>
      <c r="F82" s="87"/>
      <c r="G82" s="87"/>
      <c r="H82" s="26" t="s">
        <v>76</v>
      </c>
    </row>
  </sheetData>
  <mergeCells count="56">
    <mergeCell ref="B7:H7"/>
    <mergeCell ref="B2:H2"/>
    <mergeCell ref="B4:F4"/>
    <mergeCell ref="G4:H4"/>
    <mergeCell ref="B5:F5"/>
    <mergeCell ref="G5:H5"/>
    <mergeCell ref="B9:C9"/>
    <mergeCell ref="D9:E9"/>
    <mergeCell ref="F9:G9"/>
    <mergeCell ref="B10:C10"/>
    <mergeCell ref="D10:E10"/>
    <mergeCell ref="F10:G10"/>
    <mergeCell ref="B15:H15"/>
    <mergeCell ref="B17:H17"/>
    <mergeCell ref="C20:H20"/>
    <mergeCell ref="B12:C12"/>
    <mergeCell ref="D12:E12"/>
    <mergeCell ref="F12:G12"/>
    <mergeCell ref="B13:C13"/>
    <mergeCell ref="D13:E13"/>
    <mergeCell ref="F13:G13"/>
    <mergeCell ref="B42:H42"/>
    <mergeCell ref="B44:H44"/>
    <mergeCell ref="D46:E46"/>
    <mergeCell ref="D47:E47"/>
    <mergeCell ref="D48:E48"/>
    <mergeCell ref="C63:H63"/>
    <mergeCell ref="D49:E49"/>
    <mergeCell ref="D50:E50"/>
    <mergeCell ref="D51:E51"/>
    <mergeCell ref="D52:E52"/>
    <mergeCell ref="B54:G54"/>
    <mergeCell ref="D53:E53"/>
    <mergeCell ref="C70:H70"/>
    <mergeCell ref="C71:H71"/>
    <mergeCell ref="C40:G40"/>
    <mergeCell ref="B73:H73"/>
    <mergeCell ref="D75:E75"/>
    <mergeCell ref="C64:H64"/>
    <mergeCell ref="C65:H65"/>
    <mergeCell ref="C66:H66"/>
    <mergeCell ref="C67:H67"/>
    <mergeCell ref="C68:H68"/>
    <mergeCell ref="C69:H69"/>
    <mergeCell ref="B56:G56"/>
    <mergeCell ref="B58:H58"/>
    <mergeCell ref="C60:H60"/>
    <mergeCell ref="C61:H61"/>
    <mergeCell ref="C62:H62"/>
    <mergeCell ref="B82:G82"/>
    <mergeCell ref="C76:G76"/>
    <mergeCell ref="D77:E77"/>
    <mergeCell ref="D78:E78"/>
    <mergeCell ref="D79:E79"/>
    <mergeCell ref="D80:E80"/>
    <mergeCell ref="D81:E81"/>
  </mergeCells>
  <printOptions horizontalCentered="1"/>
  <pageMargins left="0" right="0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 Estimación de Costos</vt:lpstr>
      <vt:lpstr>2. Estimación de Costos Ejemplo</vt:lpstr>
      <vt:lpstr>'1. Estimación de Costos'!Área_de_impresión</vt:lpstr>
      <vt:lpstr>'2. Estimación de Costos Ejemplo'!Área_de_impresión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