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IDS 2013" sheetId="16" r:id="rId1"/>
    <sheet name="Resumen general" sheetId="1" r:id="rId2"/>
    <sheet name="Región Central" sheetId="10" r:id="rId3"/>
    <sheet name="Región Chorotega" sheetId="15" r:id="rId4"/>
    <sheet name="Región Pacífico Central" sheetId="11" r:id="rId5"/>
    <sheet name="Región Brunca" sheetId="12" r:id="rId6"/>
    <sheet name="Región Huetar Caribe" sheetId="13" r:id="rId7"/>
    <sheet name="Región Huetar Norte" sheetId="14" r:id="rId8"/>
  </sheets>
  <definedNames>
    <definedName name="_xlnm._FilterDatabase" localSheetId="2" hidden="1">'Región Central'!$D$2:$D$329</definedName>
  </definedNames>
  <calcPr calcId="125725"/>
</workbook>
</file>

<file path=xl/calcChain.xml><?xml version="1.0" encoding="utf-8"?>
<calcChain xmlns="http://schemas.openxmlformats.org/spreadsheetml/2006/main">
  <c r="C43" i="14"/>
  <c r="C29"/>
  <c r="C24"/>
  <c r="C5"/>
  <c r="C19"/>
  <c r="C41"/>
  <c r="C39"/>
  <c r="C37"/>
  <c r="C34" i="13"/>
  <c r="C30"/>
  <c r="C25"/>
  <c r="C18"/>
  <c r="C10"/>
  <c r="C5"/>
  <c r="E10" i="1"/>
  <c r="C38" i="12"/>
  <c r="C32"/>
  <c r="C27"/>
  <c r="C22"/>
  <c r="C15"/>
  <c r="C5"/>
  <c r="C48" i="11"/>
  <c r="C46"/>
  <c r="C42"/>
  <c r="C38"/>
  <c r="C32"/>
  <c r="C16"/>
  <c r="C10"/>
  <c r="C5"/>
  <c r="C70" i="15"/>
  <c r="C65"/>
  <c r="C58"/>
  <c r="C50"/>
  <c r="C45"/>
  <c r="C39"/>
  <c r="C34"/>
  <c r="C29"/>
  <c r="C19"/>
  <c r="C11"/>
  <c r="C5"/>
  <c r="C5" i="10"/>
  <c r="C320"/>
  <c r="C314"/>
  <c r="C310"/>
  <c r="C297"/>
  <c r="C293"/>
  <c r="C284"/>
  <c r="C278"/>
  <c r="C266"/>
  <c r="C263"/>
  <c r="C259"/>
  <c r="C255"/>
  <c r="C250"/>
  <c r="C237"/>
  <c r="C228"/>
  <c r="C221"/>
  <c r="C244"/>
  <c r="C215"/>
  <c r="C209"/>
  <c r="C201"/>
  <c r="C195"/>
  <c r="C187"/>
  <c r="C178"/>
  <c r="C169"/>
  <c r="C161"/>
  <c r="C148"/>
  <c r="C134"/>
  <c r="C127"/>
  <c r="C122"/>
  <c r="C118"/>
  <c r="C112"/>
  <c r="C107"/>
  <c r="C103"/>
  <c r="C97"/>
  <c r="C91"/>
  <c r="C85"/>
  <c r="C79"/>
  <c r="C72"/>
  <c r="C57"/>
  <c r="C64"/>
  <c r="C49"/>
  <c r="C45"/>
  <c r="C35"/>
  <c r="C21"/>
  <c r="C17"/>
  <c r="D5" i="1"/>
  <c r="B11"/>
  <c r="D10"/>
  <c r="D9"/>
  <c r="D8"/>
  <c r="D7"/>
  <c r="D6"/>
  <c r="C49" i="14" l="1"/>
  <c r="E9" i="1" s="1"/>
  <c r="C40" i="13"/>
  <c r="E8" i="1" s="1"/>
  <c r="C50" i="12"/>
  <c r="E6" i="1" s="1"/>
  <c r="C51" i="11"/>
  <c r="C75" i="15"/>
  <c r="E7" i="1" s="1"/>
  <c r="C325" i="10"/>
  <c r="E5" i="1" s="1"/>
</calcChain>
</file>

<file path=xl/sharedStrings.xml><?xml version="1.0" encoding="utf-8"?>
<sst xmlns="http://schemas.openxmlformats.org/spreadsheetml/2006/main" count="598" uniqueCount="451">
  <si>
    <t xml:space="preserve">Central </t>
  </si>
  <si>
    <t>Brunca</t>
  </si>
  <si>
    <t>Chorotega</t>
  </si>
  <si>
    <t>Huetar Caribe</t>
  </si>
  <si>
    <t>Distritos</t>
  </si>
  <si>
    <t>Región</t>
  </si>
  <si>
    <t>IDS promedio</t>
  </si>
  <si>
    <t>IDS total</t>
  </si>
  <si>
    <t>Huetar Norte</t>
  </si>
  <si>
    <t>Pacífico Central</t>
  </si>
  <si>
    <t>Región Central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</si>
  <si>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</si>
  <si>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</si>
  <si>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</si>
  <si>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</si>
  <si>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</si>
  <si>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</si>
  <si>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</si>
  <si>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</si>
  <si>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</si>
  <si>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</si>
  <si>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</si>
  <si>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</si>
  <si>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</si>
  <si>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</si>
  <si>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</si>
  <si>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</si>
  <si>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</si>
  <si>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</si>
  <si>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León Cortés</t>
  </si>
  <si>
    <t>Atenas</t>
  </si>
  <si>
    <t>Naranjo</t>
  </si>
  <si>
    <t>Palmares</t>
  </si>
  <si>
    <t>Poás</t>
  </si>
  <si>
    <t>Alfaro Ruiz</t>
  </si>
  <si>
    <t>Valverde Vega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</si>
  <si>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</si>
  <si>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</si>
  <si>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</si>
  <si>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</si>
  <si>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</si>
  <si>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</si>
  <si>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</si>
  <si>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</si>
  <si>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</si>
  <si>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 xml:space="preserve">Cartago </t>
  </si>
  <si>
    <t>Paraíso</t>
  </si>
  <si>
    <t>La Unión</t>
  </si>
  <si>
    <t>Jiménez</t>
  </si>
  <si>
    <t>Turrialba</t>
  </si>
  <si>
    <t>Alvarado</t>
  </si>
  <si>
    <t>Oreamuno</t>
  </si>
  <si>
    <t>El Guarco</t>
  </si>
  <si>
    <t>Región Chorotega</t>
  </si>
  <si>
    <t xml:space="preserve"> </t>
  </si>
  <si>
    <t xml:space="preserve">Liberia </t>
  </si>
  <si>
    <t xml:space="preserve">Nicoya </t>
  </si>
  <si>
    <t>Santa Cruz</t>
  </si>
  <si>
    <t xml:space="preserve">Bagaces </t>
  </si>
  <si>
    <t>Carrillo</t>
  </si>
  <si>
    <t>Cañas</t>
  </si>
  <si>
    <t>Abangares</t>
  </si>
  <si>
    <t>Tilarán</t>
  </si>
  <si>
    <t>Nandayure</t>
  </si>
  <si>
    <t>La Cruz</t>
  </si>
  <si>
    <t>Hojancha</t>
  </si>
  <si>
    <t xml:space="preserve">Región Pacífico Central                                                                           </t>
  </si>
  <si>
    <t>San Mateo</t>
  </si>
  <si>
    <t>Orotina</t>
  </si>
  <si>
    <t>Puntarenas</t>
  </si>
  <si>
    <t>Esparza</t>
  </si>
  <si>
    <t>Montes de Oro</t>
  </si>
  <si>
    <t>Aguirre</t>
  </si>
  <si>
    <t>Parrita</t>
  </si>
  <si>
    <t>Garabito</t>
  </si>
  <si>
    <t>Región Brunca</t>
  </si>
  <si>
    <t>Buenos Aires</t>
  </si>
  <si>
    <t>Osa</t>
  </si>
  <si>
    <t>Golfito</t>
  </si>
  <si>
    <t>Corredores</t>
  </si>
  <si>
    <t>Coto Brus</t>
  </si>
  <si>
    <t>Pérez Zeledón</t>
  </si>
  <si>
    <t>Limón</t>
  </si>
  <si>
    <t>Pococí</t>
  </si>
  <si>
    <t>Siquirres</t>
  </si>
  <si>
    <t>Talamanca</t>
  </si>
  <si>
    <t>Matina</t>
  </si>
  <si>
    <t>Guácimo</t>
  </si>
  <si>
    <t xml:space="preserve">Región Huetar Norte                                                                                                                                  </t>
  </si>
  <si>
    <t>San Carlos</t>
  </si>
  <si>
    <t>Guatuso</t>
  </si>
  <si>
    <t>Los Chiles</t>
  </si>
  <si>
    <t>Upala</t>
  </si>
  <si>
    <t>Cantones y Distritos</t>
  </si>
  <si>
    <t>Carmen</t>
  </si>
  <si>
    <t>Merced</t>
  </si>
  <si>
    <t>Hospital</t>
  </si>
  <si>
    <t>Catedral</t>
  </si>
  <si>
    <t>Zapote</t>
  </si>
  <si>
    <t>San Francisco de Dos Ríos</t>
  </si>
  <si>
    <t>Uruca</t>
  </si>
  <si>
    <t>Mata Redonda</t>
  </si>
  <si>
    <t>Pavas</t>
  </si>
  <si>
    <t>Hatillo</t>
  </si>
  <si>
    <t>San Sebastián</t>
  </si>
  <si>
    <t>San Antonio</t>
  </si>
  <si>
    <t>San Miguel</t>
  </si>
  <si>
    <t>San Juan de Dios</t>
  </si>
  <si>
    <t>San Rafael Arriba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</si>
  <si>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</si>
  <si>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</si>
  <si>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</si>
  <si>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</si>
  <si>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</si>
  <si>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</si>
  <si>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</si>
  <si>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Los Guido</t>
  </si>
  <si>
    <t>Santiago</t>
  </si>
  <si>
    <t>Mercedes Sur</t>
  </si>
  <si>
    <t>Barbacoas</t>
  </si>
  <si>
    <t>Grifo Alto</t>
  </si>
  <si>
    <t>Candelaria</t>
  </si>
  <si>
    <t>Chires</t>
  </si>
  <si>
    <t>San Marcos</t>
  </si>
  <si>
    <t>San Lorenzo</t>
  </si>
  <si>
    <t>Tarbaca</t>
  </si>
  <si>
    <t>Vuelta de Jorco</t>
  </si>
  <si>
    <t>San Gabriel</t>
  </si>
  <si>
    <t>Legua</t>
  </si>
  <si>
    <t>Monterrey</t>
  </si>
  <si>
    <t>Salitrillos</t>
  </si>
  <si>
    <t xml:space="preserve">Colón </t>
  </si>
  <si>
    <t>Guayabo</t>
  </si>
  <si>
    <t>Tabarcia</t>
  </si>
  <si>
    <t>Piedras Negras</t>
  </si>
  <si>
    <t>Picagres</t>
  </si>
  <si>
    <t>Guadalupe</t>
  </si>
  <si>
    <t xml:space="preserve">San Francisco </t>
  </si>
  <si>
    <t>Calle Blancos</t>
  </si>
  <si>
    <t>Mata de Plátano</t>
  </si>
  <si>
    <t>Ipís</t>
  </si>
  <si>
    <t>Rancho Redondo</t>
  </si>
  <si>
    <t>Purral</t>
  </si>
  <si>
    <t>Salitral</t>
  </si>
  <si>
    <t>Pozos</t>
  </si>
  <si>
    <t>Piedades</t>
  </si>
  <si>
    <t>Brasil</t>
  </si>
  <si>
    <t>San Josecito</t>
  </si>
  <si>
    <t>Concepción</t>
  </si>
  <si>
    <t>San Felipe</t>
  </si>
  <si>
    <t xml:space="preserve">San Isidro </t>
  </si>
  <si>
    <t>Dulce Nombre de Jesús</t>
  </si>
  <si>
    <t>Patalillo</t>
  </si>
  <si>
    <t>Cascajal</t>
  </si>
  <si>
    <t>San Ignacio</t>
  </si>
  <si>
    <t>Guaitil</t>
  </si>
  <si>
    <t>Palmichal</t>
  </si>
  <si>
    <t>Cangrejal</t>
  </si>
  <si>
    <t>Sabanillas</t>
  </si>
  <si>
    <t>San Juan</t>
  </si>
  <si>
    <t>Cinco Esquinas</t>
  </si>
  <si>
    <t>Anselmo Llorente</t>
  </si>
  <si>
    <t>León XIII</t>
  </si>
  <si>
    <t>Colima</t>
  </si>
  <si>
    <t>San Vicente</t>
  </si>
  <si>
    <t>San Jerónimo</t>
  </si>
  <si>
    <t>La Trinidad</t>
  </si>
  <si>
    <t>San Pedro</t>
  </si>
  <si>
    <t>Sabanilla</t>
  </si>
  <si>
    <t>Mercedes</t>
  </si>
  <si>
    <t>San Juan de Mata</t>
  </si>
  <si>
    <t>San Luis</t>
  </si>
  <si>
    <t>Carara</t>
  </si>
  <si>
    <t>San María</t>
  </si>
  <si>
    <t>Jardín</t>
  </si>
  <si>
    <t>Copey</t>
  </si>
  <si>
    <t xml:space="preserve">Granadilla </t>
  </si>
  <si>
    <t>Sánchez</t>
  </si>
  <si>
    <t>Tirrases</t>
  </si>
  <si>
    <t>San Andrés</t>
  </si>
  <si>
    <t>Llano Bonito</t>
  </si>
  <si>
    <t>Alajuela</t>
  </si>
  <si>
    <t>Carrizal</t>
  </si>
  <si>
    <t>Guácima</t>
  </si>
  <si>
    <t>Río Segundo</t>
  </si>
  <si>
    <t>Turrúcares</t>
  </si>
  <si>
    <t>Tambor</t>
  </si>
  <si>
    <t>Garita</t>
  </si>
  <si>
    <t>San Ramón</t>
  </si>
  <si>
    <t>Piedades Norte</t>
  </si>
  <si>
    <t>Piedades Sur</t>
  </si>
  <si>
    <t>Ángeles</t>
  </si>
  <si>
    <t>Alfaro</t>
  </si>
  <si>
    <t>Volio</t>
  </si>
  <si>
    <t>Zapotal</t>
  </si>
  <si>
    <t>Grecia</t>
  </si>
  <si>
    <t>San Roque</t>
  </si>
  <si>
    <t>Tacares</t>
  </si>
  <si>
    <t>Puente de Piedra</t>
  </si>
  <si>
    <t>Bolívar</t>
  </si>
  <si>
    <t>Cirrí Sur</t>
  </si>
  <si>
    <t>El Rosario</t>
  </si>
  <si>
    <t>Palmitos</t>
  </si>
  <si>
    <t>Zaragoza</t>
  </si>
  <si>
    <t>Esquipulas</t>
  </si>
  <si>
    <t>La Granja</t>
  </si>
  <si>
    <t xml:space="preserve">San Juan </t>
  </si>
  <si>
    <t>Carrillos</t>
  </si>
  <si>
    <t>Sabana Redonda</t>
  </si>
  <si>
    <t>Zarcero</t>
  </si>
  <si>
    <t>Laguna</t>
  </si>
  <si>
    <t>Tapesco</t>
  </si>
  <si>
    <t>Palmira</t>
  </si>
  <si>
    <t>Brisas</t>
  </si>
  <si>
    <t>Sarchí Norte</t>
  </si>
  <si>
    <t>Sarchí Sur</t>
  </si>
  <si>
    <t>Toro Amarillo</t>
  </si>
  <si>
    <t>Rodríguez</t>
  </si>
  <si>
    <t>San Francisco</t>
  </si>
  <si>
    <t>Ulloa</t>
  </si>
  <si>
    <t>Santa Lucía</t>
  </si>
  <si>
    <t>San José de la Montaña</t>
  </si>
  <si>
    <t>Paracito</t>
  </si>
  <si>
    <t>Santo Tomás</t>
  </si>
  <si>
    <t>Santa Rosa</t>
  </si>
  <si>
    <t>Tures</t>
  </si>
  <si>
    <t>Pará</t>
  </si>
  <si>
    <t>Jesús</t>
  </si>
  <si>
    <t>Purabá</t>
  </si>
  <si>
    <t>La Ribera</t>
  </si>
  <si>
    <t>La Asunción</t>
  </si>
  <si>
    <t>San Joaquín</t>
  </si>
  <si>
    <t>Barrantes</t>
  </si>
  <si>
    <t>Llorente</t>
  </si>
  <si>
    <t>Llanuras del Gaspar</t>
  </si>
  <si>
    <t>Cureña</t>
  </si>
  <si>
    <t>Oriental</t>
  </si>
  <si>
    <t>Occidental</t>
  </si>
  <si>
    <t>San Nicolás</t>
  </si>
  <si>
    <t>Aguacaliente o 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</si>
  <si>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</si>
  <si>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</si>
  <si>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</si>
  <si>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</si>
  <si>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</si>
  <si>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</si>
  <si>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Orosi</t>
  </si>
  <si>
    <t>Cachí</t>
  </si>
  <si>
    <t>Llanos de Santa Lucía</t>
  </si>
  <si>
    <t>Tres Ríos</t>
  </si>
  <si>
    <t>San Diego</t>
  </si>
  <si>
    <t>Río Azul</t>
  </si>
  <si>
    <t>Juan Viñas</t>
  </si>
  <si>
    <t>Tucurrique</t>
  </si>
  <si>
    <t>Pejibaye</t>
  </si>
  <si>
    <t>La Suiza</t>
  </si>
  <si>
    <t>Peralta</t>
  </si>
  <si>
    <t>Santa Teresita</t>
  </si>
  <si>
    <t>Pavones</t>
  </si>
  <si>
    <t>Tuis</t>
  </si>
  <si>
    <t>Tayutic</t>
  </si>
  <si>
    <t>Tres Equis</t>
  </si>
  <si>
    <t>La Isabel</t>
  </si>
  <si>
    <t>Chirripó</t>
  </si>
  <si>
    <t>Pacayas</t>
  </si>
  <si>
    <t>Cervantes</t>
  </si>
  <si>
    <t>Capellades</t>
  </si>
  <si>
    <t>Cot</t>
  </si>
  <si>
    <t>Potrero Cerrado</t>
  </si>
  <si>
    <t>Cipreses</t>
  </si>
  <si>
    <t>El Tejar</t>
  </si>
  <si>
    <t>Tobosi</t>
  </si>
  <si>
    <t>Patio de Agua</t>
  </si>
  <si>
    <t>Desmonte</t>
  </si>
  <si>
    <t>Jesús María</t>
  </si>
  <si>
    <t>El Mastate</t>
  </si>
  <si>
    <t>Hacienda Vieja</t>
  </si>
  <si>
    <t>Coyolar</t>
  </si>
  <si>
    <t>La Ceiba</t>
  </si>
  <si>
    <t>Pitahaya</t>
  </si>
  <si>
    <t>Chomes</t>
  </si>
  <si>
    <t>Lepanto</t>
  </si>
  <si>
    <t xml:space="preserve">Paquera </t>
  </si>
  <si>
    <t>Manzanillo</t>
  </si>
  <si>
    <t>Guacimal</t>
  </si>
  <si>
    <t>Barranca</t>
  </si>
  <si>
    <t>Monte Verde</t>
  </si>
  <si>
    <t>Cóbano</t>
  </si>
  <si>
    <t>Chacarita</t>
  </si>
  <si>
    <t>Chira</t>
  </si>
  <si>
    <t>Acapulco</t>
  </si>
  <si>
    <t>El Roble</t>
  </si>
  <si>
    <t>Arancibia</t>
  </si>
  <si>
    <t>Espíritu Santo</t>
  </si>
  <si>
    <t>San Juan Grande</t>
  </si>
  <si>
    <t>Macacona</t>
  </si>
  <si>
    <t>Miramar</t>
  </si>
  <si>
    <t xml:space="preserve">La Unión </t>
  </si>
  <si>
    <t>Quepos</t>
  </si>
  <si>
    <t>Savegre</t>
  </si>
  <si>
    <t>Naranjito</t>
  </si>
  <si>
    <t xml:space="preserve">Jacó </t>
  </si>
  <si>
    <t>Tárcoles</t>
  </si>
  <si>
    <t xml:space="preserve">Volcán </t>
  </si>
  <si>
    <t>Potrero Grande</t>
  </si>
  <si>
    <t>Boruca</t>
  </si>
  <si>
    <t>Pilas</t>
  </si>
  <si>
    <t>Colinas</t>
  </si>
  <si>
    <t>Chánguena</t>
  </si>
  <si>
    <t>Biolley</t>
  </si>
  <si>
    <t>Brunka</t>
  </si>
  <si>
    <t>Puerto Cortés</t>
  </si>
  <si>
    <t>Palmar</t>
  </si>
  <si>
    <t>Sierpe</t>
  </si>
  <si>
    <t>Bahía Ballena</t>
  </si>
  <si>
    <t>Piedras Blancas</t>
  </si>
  <si>
    <t>Puerto Jiménez</t>
  </si>
  <si>
    <t>Guaycará</t>
  </si>
  <si>
    <t>Pavón</t>
  </si>
  <si>
    <t>Corredor</t>
  </si>
  <si>
    <t>La Cuesta</t>
  </si>
  <si>
    <t>Canoas</t>
  </si>
  <si>
    <t>Laurel</t>
  </si>
  <si>
    <t>San Vito</t>
  </si>
  <si>
    <t>Sabalito</t>
  </si>
  <si>
    <t>Aguabuena</t>
  </si>
  <si>
    <t>Limoncito</t>
  </si>
  <si>
    <t>Pittier</t>
  </si>
  <si>
    <t>San Isidro de El General</t>
  </si>
  <si>
    <t>El General</t>
  </si>
  <si>
    <t>Daniel Flores</t>
  </si>
  <si>
    <t>Rivas</t>
  </si>
  <si>
    <t>Platanares</t>
  </si>
  <si>
    <t>Cajón</t>
  </si>
  <si>
    <t>Barú</t>
  </si>
  <si>
    <t>Río Nuevo</t>
  </si>
  <si>
    <t>Páramo</t>
  </si>
  <si>
    <t>Región Huetar Caribe</t>
  </si>
  <si>
    <t>Valle La Estrella</t>
  </si>
  <si>
    <t>Río Blanco</t>
  </si>
  <si>
    <t>Matama</t>
  </si>
  <si>
    <t>Guápiles</t>
  </si>
  <si>
    <t>Rita</t>
  </si>
  <si>
    <t>Roxana</t>
  </si>
  <si>
    <t>Cariari</t>
  </si>
  <si>
    <t>Colorado</t>
  </si>
  <si>
    <t>Pacuarito</t>
  </si>
  <si>
    <t>Florida</t>
  </si>
  <si>
    <t>Germania</t>
  </si>
  <si>
    <t>El Cairo</t>
  </si>
  <si>
    <t>Alegría</t>
  </si>
  <si>
    <t>Bratsi</t>
  </si>
  <si>
    <t>Sixaola</t>
  </si>
  <si>
    <t xml:space="preserve">Cahuita </t>
  </si>
  <si>
    <t>Telire</t>
  </si>
  <si>
    <t>Batán</t>
  </si>
  <si>
    <t>Carrandi</t>
  </si>
  <si>
    <t>Pocora</t>
  </si>
  <si>
    <t>Río Jiménez</t>
  </si>
  <si>
    <t>Duacarí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</si>
  <si>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</si>
  <si>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</si>
  <si>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</si>
  <si>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</si>
  <si>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</si>
  <si>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</si>
  <si>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</si>
  <si>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</si>
  <si>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</si>
  <si>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</si>
  <si>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</si>
  <si>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</si>
  <si>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Cote</t>
  </si>
  <si>
    <t>Katira</t>
  </si>
  <si>
    <t>Caño Negro</t>
  </si>
  <si>
    <t>El Amparo</t>
  </si>
  <si>
    <t>San Jorge</t>
  </si>
  <si>
    <t>Aguas Claras</t>
  </si>
  <si>
    <t>San José o Pizote</t>
  </si>
  <si>
    <t>Bijagua</t>
  </si>
  <si>
    <t>Delicias</t>
  </si>
  <si>
    <t>Dos Ríos</t>
  </si>
  <si>
    <t>Yolillal</t>
  </si>
  <si>
    <t xml:space="preserve">Alajuela </t>
  </si>
  <si>
    <t xml:space="preserve">Sarapiquí </t>
  </si>
  <si>
    <t xml:space="preserve">Grecia </t>
  </si>
  <si>
    <t>Río Cuarto</t>
  </si>
  <si>
    <t xml:space="preserve">San Ramón </t>
  </si>
  <si>
    <t>Peñas Blancas</t>
  </si>
  <si>
    <t>La Virgen</t>
  </si>
  <si>
    <t>Puerto Viejo</t>
  </si>
  <si>
    <t>Las Horquetas</t>
  </si>
  <si>
    <t>Cañas Dulces</t>
  </si>
  <si>
    <t>Mayorga</t>
  </si>
  <si>
    <t>Nacascolo</t>
  </si>
  <si>
    <t>Curubandé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</si>
  <si>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</si>
  <si>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</si>
  <si>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</si>
  <si>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</si>
  <si>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</si>
  <si>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</si>
  <si>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</si>
  <si>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</si>
  <si>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</si>
  <si>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</si>
  <si>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</si>
  <si>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</si>
  <si>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</si>
  <si>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Mogote</t>
  </si>
  <si>
    <t>Río Naranjo</t>
  </si>
  <si>
    <t>Filadelfia</t>
  </si>
  <si>
    <t>Sardinal</t>
  </si>
  <si>
    <t>Bebedero</t>
  </si>
  <si>
    <t>Porozal</t>
  </si>
  <si>
    <t>Las Juntas</t>
  </si>
  <si>
    <t>Sierra</t>
  </si>
  <si>
    <t>Quebrada Grande</t>
  </si>
  <si>
    <t>Tronadora</t>
  </si>
  <si>
    <t>Líbano</t>
  </si>
  <si>
    <t>Tierras Morenas</t>
  </si>
  <si>
    <t>Arenal</t>
  </si>
  <si>
    <t>Carmona</t>
  </si>
  <si>
    <t>Santa Rita</t>
  </si>
  <si>
    <t>Porvenir</t>
  </si>
  <si>
    <t>Bejuco</t>
  </si>
  <si>
    <t>Santa Cecilia</t>
  </si>
  <si>
    <t>La Garita</t>
  </si>
  <si>
    <t>Santa Elena</t>
  </si>
  <si>
    <t>Monte Romo</t>
  </si>
  <si>
    <t>Puente Carrillo</t>
  </si>
  <si>
    <t>Huacas</t>
  </si>
  <si>
    <t>Jaris</t>
  </si>
  <si>
    <t>Desamparaditos</t>
  </si>
  <si>
    <t>Santa Eulalia</t>
  </si>
  <si>
    <t>Escobal</t>
  </si>
  <si>
    <t>Vara Blanca</t>
  </si>
  <si>
    <t xml:space="preserve">San Rafael </t>
  </si>
  <si>
    <t>Rincón de Sabanilla</t>
  </si>
  <si>
    <t xml:space="preserve">IDS promedio Región Central </t>
  </si>
  <si>
    <t>IDS promedio Región Chorotega</t>
  </si>
  <si>
    <t>Labrador</t>
  </si>
  <si>
    <t>IDS promedio Región Pacífico Central</t>
  </si>
  <si>
    <t>Bahía Drake</t>
  </si>
  <si>
    <t>IDS promedio Región Brunca</t>
  </si>
  <si>
    <t>Colonia</t>
  </si>
  <si>
    <t>IDS promedio Región Huetar Caribe</t>
  </si>
  <si>
    <t>IDS promedio Región Huetar Norte</t>
  </si>
  <si>
    <t>IDS 2013 por región</t>
  </si>
  <si>
    <t>Índice de Desarrollo Social cantonal 2013</t>
  </si>
  <si>
    <t>Fuente: Índice de Desarrollo Social 2013, MIDEPLAN.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</si>
</sst>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3" tint="0.59999389629810485"/>
      <name val="Arial"/>
      <family val="2"/>
    </font>
    <font>
      <b/>
      <sz val="9"/>
      <color theme="3" tint="0.59999389629810485"/>
      <name val="Tahoma"/>
      <family val="2"/>
    </font>
    <font>
      <b/>
      <sz val="9"/>
      <color theme="3" tint="0.59999389629810485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28"/>
      <color theme="3" tint="0.39997558519241921"/>
      <name val="Cambria"/>
      <family val="1"/>
      <scheme val="major"/>
    </font>
    <font>
      <b/>
      <sz val="14"/>
      <color theme="3" tint="0.3999755851924192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theme="3" tint="0.59996337778862885"/>
      </left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/>
      <top style="slantDashDot">
        <color theme="3" tint="0.59996337778862885"/>
      </top>
      <bottom style="slantDashDot">
        <color theme="3" tint="0.59996337778862885"/>
      </bottom>
      <diagonal/>
    </border>
    <border>
      <left/>
      <right style="slantDashDot">
        <color theme="3" tint="0.59996337778862885"/>
      </right>
      <top style="slantDashDot">
        <color theme="3" tint="0.59996337778862885"/>
      </top>
      <bottom style="slantDashDot">
        <color theme="3" tint="0.59996337778862885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1"/>
    <xf numFmtId="0" fontId="6" fillId="0" borderId="0" xfId="1" applyFont="1"/>
    <xf numFmtId="0" fontId="6" fillId="0" borderId="0" xfId="1" applyFont="1" applyFill="1"/>
    <xf numFmtId="0" fontId="6" fillId="0" borderId="3" xfId="1" applyFont="1" applyFill="1" applyBorder="1"/>
    <xf numFmtId="0" fontId="5" fillId="0" borderId="0" xfId="1" applyFont="1"/>
    <xf numFmtId="9" fontId="0" fillId="0" borderId="0" xfId="2" applyFont="1"/>
    <xf numFmtId="0" fontId="5" fillId="0" borderId="0" xfId="1" applyFont="1" applyFill="1" applyAlignment="1">
      <alignment horizontal="center"/>
    </xf>
    <xf numFmtId="0" fontId="9" fillId="0" borderId="0" xfId="1" applyFont="1"/>
    <xf numFmtId="0" fontId="5" fillId="0" borderId="0" xfId="1" applyFont="1" applyAlignment="1">
      <alignment horizontal="center"/>
    </xf>
    <xf numFmtId="0" fontId="9" fillId="0" borderId="0" xfId="1" applyFont="1" applyFill="1"/>
    <xf numFmtId="0" fontId="5" fillId="0" borderId="0" xfId="1" applyFont="1" applyFill="1"/>
    <xf numFmtId="165" fontId="5" fillId="0" borderId="0" xfId="2" applyNumberFormat="1" applyFont="1"/>
    <xf numFmtId="0" fontId="10" fillId="0" borderId="0" xfId="1" applyFont="1"/>
    <xf numFmtId="0" fontId="10" fillId="0" borderId="0" xfId="1" applyFont="1" applyFill="1" applyAlignment="1">
      <alignment horizontal="center"/>
    </xf>
    <xf numFmtId="0" fontId="9" fillId="0" borderId="0" xfId="1" applyFont="1" applyFill="1" applyBorder="1"/>
    <xf numFmtId="0" fontId="5" fillId="0" borderId="2" xfId="1" applyFont="1" applyBorder="1" applyAlignment="1">
      <alignment horizontal="center"/>
    </xf>
    <xf numFmtId="0" fontId="9" fillId="0" borderId="0" xfId="1" applyFont="1" applyBorder="1"/>
    <xf numFmtId="0" fontId="11" fillId="0" borderId="0" xfId="1" applyFont="1" applyBorder="1"/>
    <xf numFmtId="0" fontId="11" fillId="0" borderId="0" xfId="1" applyFont="1" applyFill="1" applyBorder="1"/>
    <xf numFmtId="0" fontId="11" fillId="0" borderId="3" xfId="1" applyFont="1" applyFill="1" applyBorder="1"/>
    <xf numFmtId="0" fontId="11" fillId="0" borderId="0" xfId="1" applyFont="1"/>
    <xf numFmtId="164" fontId="12" fillId="0" borderId="0" xfId="1" applyNumberFormat="1" applyFont="1" applyAlignment="1"/>
    <xf numFmtId="164" fontId="12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1" applyAlignment="1">
      <alignment horizontal="center"/>
    </xf>
    <xf numFmtId="0" fontId="6" fillId="0" borderId="0" xfId="1" applyFont="1" applyFill="1" applyBorder="1"/>
    <xf numFmtId="0" fontId="13" fillId="0" borderId="2" xfId="1" applyFont="1" applyFill="1" applyBorder="1"/>
    <xf numFmtId="164" fontId="12" fillId="0" borderId="2" xfId="1" applyNumberFormat="1" applyFont="1" applyBorder="1" applyAlignment="1">
      <alignment horizontal="center"/>
    </xf>
    <xf numFmtId="164" fontId="5" fillId="0" borderId="0" xfId="1" applyNumberFormat="1"/>
    <xf numFmtId="164" fontId="5" fillId="0" borderId="0" xfId="1" applyNumberFormat="1" applyAlignment="1">
      <alignment horizontal="center"/>
    </xf>
    <xf numFmtId="0" fontId="14" fillId="0" borderId="2" xfId="1" applyFont="1" applyBorder="1"/>
    <xf numFmtId="0" fontId="5" fillId="0" borderId="0" xfId="1" applyFont="1" applyBorder="1" applyAlignment="1">
      <alignment horizontal="center"/>
    </xf>
    <xf numFmtId="0" fontId="14" fillId="0" borderId="2" xfId="1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1" fillId="0" borderId="2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3" fontId="15" fillId="0" borderId="2" xfId="1" applyNumberFormat="1" applyFont="1" applyBorder="1" applyAlignment="1">
      <alignment horizontal="left"/>
    </xf>
    <xf numFmtId="0" fontId="7" fillId="0" borderId="2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/>
    </xf>
    <xf numFmtId="0" fontId="16" fillId="0" borderId="2" xfId="1" applyFont="1" applyFill="1" applyBorder="1" applyAlignment="1">
      <alignment horizontal="left"/>
    </xf>
    <xf numFmtId="0" fontId="19" fillId="0" borderId="2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3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tyles.xml" Type="http://schemas.openxmlformats.org/officeDocument/2006/relationships/styles"/>
<Relationship Id="rId11" Target="sharedStrings.xml" Type="http://schemas.openxmlformats.org/officeDocument/2006/relationships/sharedStrings"/>
<Relationship Id="rId12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theme/theme1.xml" Type="http://schemas.openxmlformats.org/officeDocument/2006/relationships/theme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D16:I17"/>
  <sheetViews>
    <sheetView showGridLines="0" tabSelected="1" workbookViewId="0">
      <selection activeCell="F67" sqref="F67"/>
    </sheetView>
  </sheetViews>
  <sheetFormatPr baseColWidth="10" defaultRowHeight="15"/>
  <cols>
    <col min="2" max="2" width="15.28515625" customWidth="1"/>
    <col min="3" max="3" width="7.140625" customWidth="1"/>
    <col min="4" max="4" width="11.42578125" hidden="1" customWidth="1"/>
    <col min="5" max="5" width="3.140625" hidden="1" customWidth="1"/>
    <col min="6" max="6" width="19" customWidth="1"/>
    <col min="9" max="9" width="63.85546875" customWidth="1"/>
  </cols>
  <sheetData>
    <row r="16" ht="15.75" thickBot="1"/>
    <row r="17" spans="6:9" ht="91.5" customHeight="1" thickBot="1">
      <c r="F17" s="42" t="s">
        <v>449</v>
      </c>
      <c r="G17" s="43"/>
      <c r="H17" s="43"/>
      <c r="I17" s="44"/>
    </row>
  </sheetData>
  <mergeCells count="1">
    <mergeCell ref="F17:I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showGridLines="0" workbookViewId="0">
      <selection activeCell="B12" sqref="B12:E12"/>
    </sheetView>
  </sheetViews>
  <sheetFormatPr baseColWidth="10" defaultRowHeight="15"/>
  <cols>
    <col min="3" max="3" width="14.5703125" bestFit="1" customWidth="1"/>
    <col min="5" max="5" width="13.85546875" customWidth="1"/>
  </cols>
  <sheetData>
    <row r="3" spans="2:5" ht="18.75">
      <c r="B3" s="45" t="s">
        <v>448</v>
      </c>
      <c r="C3" s="45"/>
      <c r="D3" s="45"/>
      <c r="E3" s="45"/>
    </row>
    <row r="4" spans="2:5">
      <c r="B4" s="38" t="s">
        <v>4</v>
      </c>
      <c r="C4" s="38" t="s">
        <v>5</v>
      </c>
      <c r="D4" s="38" t="s">
        <v>7</v>
      </c>
      <c r="E4" s="38" t="s">
        <v>6</v>
      </c>
    </row>
    <row r="5" spans="2:5">
      <c r="B5" s="1">
        <v>275</v>
      </c>
      <c r="C5" s="2" t="s">
        <v>0</v>
      </c>
      <c r="D5" s="3">
        <f>85.6+72.5+68.6+75.5+83.4+85.5+64.4+92.2+72.1+70.3+77.4+90.5+77.6+100+74+64.9+62.7+73.1+82.2+63.9+66.9+64.4+58.6+75.6+76+79.7+60.5+70.1+57.5+63.9+53.2+60.9+58+50.2+65.1+39.4+59.4+46.9+40.2+65.1+58.6+58.4+60.8+42.6+48.9+59.5+77.3+60.8+56.7+52.1+53.6+52.1+79.1+81.6+77.1+81+72.9+63.3+66.9+91.9+70.9+91.9+81.7+82.1+78+75.6+68.8+53.7+66.1+64+83.4+79.1+74.6+82.1+65.1+64.7+49.4+53.5+40.2+36.1+83.3+65.8+87.4+58.1+77.3+88.2+69.1+78.2+86.9+90.2+78.3+83.2+64.2+72.2+45.5+41+48.4+58.7+45.6+51.3+85.6+76.5+100+68.2+64+45.2+44.8+45.2+49.7+54.5+72+70.4+62.6+73.3+70.8+58.9+58.2+67.1+67.3+63.3+63.9+61+73.7+79.1+63.5+70.1+70.4+56.3+65.1+65.8+56.3+71+53.4+58+42.2+74.4+66.3+66.5+69.6+62.2+60.5+59.8+88.2+65.9+71.2+58.1+77.1+62+74.5+59.1+65.5+59.2+63.6+56.4+63.8+59+55.1+59.5+87.2+72.7+81.9+60.7+55.6+66.7+88.5+69.6+61.7+63.8+60.9+51.5+77+73.9+74.5+59.4+66.4+59.4+72.6+64.8+59.9+57.5+67+67.9+79.9+70.6+68.4+66.6+64.6+73.7+63.9+67.6+74.5+61.7+60.7+74.3+55.2+61.8+66.7+63.9+77.2+66.8+81.2+67.3+71.6+59.2+71.2+60.5+63+55.2+54.2+62.8+55.9+40.3+45.4+51.6+53.4+44.3+43.4+59.6+43.3+53.6+0+62.4+68.5+70+67.6+65.5+53.3+63.3+52.7+73.1+57.1+59.8+55.8+76.1+81.1+66.6+70.6+50.6+76.5+69.6+72.2+69+78.4+64.7+80.7+87+74.7+68.1+76.4+71.3+70.9+73.4+77.3+71.2+71+68.3+61.9+70.2+75.9+69.3+73.6+67.5+70.8+78.3+78+74.6+62.4+82.6+81.5+85.9+81+91.9+68.8+88.3+87.5</f>
        <v>18363.000000000011</v>
      </c>
      <c r="E5" s="4">
        <f>+'Región Central'!C325</f>
        <v>67.811138349305011</v>
      </c>
    </row>
    <row r="6" spans="2:5">
      <c r="B6" s="1">
        <v>39</v>
      </c>
      <c r="C6" s="2" t="s">
        <v>1</v>
      </c>
      <c r="D6" s="3">
        <f>65.9+65.5+68.9+52.5+47.2+49.7+45.2+46.9+49+46.9+48.8+47.2+44.7+31.6+34.3+29.1+33.3+31.7+38.5+48+56.4+49.6+32.9+50.8+34.2+44.5+49.7+45.5+46.9+26.4+60.2+45.7+52.6+35.4+36.9+46.8+53.3+44.3+42.2</f>
        <v>1779.2000000000003</v>
      </c>
      <c r="E6" s="4">
        <f>+'Región Brunca'!C50</f>
        <v>45.09775252525251</v>
      </c>
    </row>
    <row r="7" spans="2:5">
      <c r="B7" s="1">
        <v>59</v>
      </c>
      <c r="C7" s="2" t="s">
        <v>2</v>
      </c>
      <c r="D7" s="3">
        <f>67.6+65.1+50.7+56.5+52.7+56.7+57.2+44.7+50+46.2+56+41.7+67.1+64.2+55.6+58+75.3+47.8+66.5+58.4+58.2+57.1+48.5+56.3+53.2+73.2+68.3+67+61.9+62.8+46.3+44.6+50.9+42.8+49.5+47.7+51.9+64.8+73.6+51.3+50.2+55.2+55.1+60.4+57+67.6+56.5+50.9+51.2+53.6+47+60.3+36+39.4+54.1+67+55.8+60.5+62.5</f>
        <v>3308.2</v>
      </c>
      <c r="E7" s="4">
        <f>+'Región Chorotega'!C75</f>
        <v>55.940909090909095</v>
      </c>
    </row>
    <row r="8" spans="2:5">
      <c r="B8" s="1">
        <v>29</v>
      </c>
      <c r="C8" s="2" t="s">
        <v>3</v>
      </c>
      <c r="D8" s="3">
        <f>50.5+27.3+48.4+42.5+67.3+61.4+44.4+46.9+49.2+24.8+45.3+55.5+40.9+42.8+48.4+45+52.3+34.6+41.5+50.7+20.7+48.8+52.3+48.2+57.5+51.7+47+47.8+47.5</f>
        <v>1341.2</v>
      </c>
      <c r="E8" s="4">
        <f>+'Región Huetar Caribe'!C40</f>
        <v>45.845238095238095</v>
      </c>
    </row>
    <row r="9" spans="2:5">
      <c r="B9" s="1">
        <v>37</v>
      </c>
      <c r="C9" s="2" t="s">
        <v>8</v>
      </c>
      <c r="D9" s="3">
        <f>54.5+55.7+39.9+66.6+59.8+57.3+55.1+61.6+49.6+56.4+59.4+61.3+47.2+40+50.4+41.5+52.2+46.6+31.3+50.9+42.9+38.4+41.1+50.9+43.4+47.6+38.7+40.9+45.3+45+37.4+44.3+41.8+44.1+51.1+18.8+9</f>
        <v>1718.0000000000002</v>
      </c>
      <c r="E9" s="4">
        <f>+'Región Huetar Norte'!C49</f>
        <v>45.796991758241752</v>
      </c>
    </row>
    <row r="10" spans="2:5">
      <c r="B10" s="1">
        <v>38</v>
      </c>
      <c r="C10" s="2" t="s">
        <v>9</v>
      </c>
      <c r="D10" s="3">
        <f>66.1+57.4+69.4+61.7+69.7+54.8+57.8+52.9+54.1+62.4+51.2+39.5+51.8+47.6+50.2+43.9+58.1+62.7+52.5+50.1+42.7+51+67.6+37.5+67+57.1+73.9+55.6+51+59.2+41.7+57.2+60.7+47.9+48.8+50.7+62+54.4</f>
        <v>2099.9</v>
      </c>
      <c r="E10" s="4">
        <f>+'Región Pacífico Central'!C51</f>
        <v>55.968749999999993</v>
      </c>
    </row>
    <row r="11" spans="2:5">
      <c r="B11" s="39">
        <f>SUM(B5:B10)</f>
        <v>477</v>
      </c>
      <c r="C11" s="40"/>
      <c r="D11" s="40"/>
      <c r="E11" s="41">
        <v>52.7</v>
      </c>
    </row>
    <row r="12" spans="2:5">
      <c r="B12" s="53" t="s">
        <v>450</v>
      </c>
      <c r="C12" s="53"/>
      <c r="D12" s="53"/>
      <c r="E12" s="53"/>
    </row>
  </sheetData>
  <mergeCells count="2">
    <mergeCell ref="B3:E3"/>
    <mergeCell ref="B12:E12"/>
  </mergeCells>
  <pageMargins left="0.7" right="0.7" top="0.75" bottom="0.75" header="0.3" footer="0.3"/>
  <pageSetup orientation="portrait" verticalDpi="0" r:id="rId1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326"/>
  <sheetViews>
    <sheetView showGridLines="0" zoomScaleNormal="100" workbookViewId="0">
      <pane ySplit="4" topLeftCell="A5" activePane="bottomLeft" state="frozen"/>
      <selection pane="bottomLeft" activeCell="B326" sqref="B326:C326"/>
    </sheetView>
  </sheetViews>
  <sheetFormatPr baseColWidth="10" defaultRowHeight="12.75" outlineLevelRow="1"/>
  <cols>
    <col min="1" max="1" width="7.5703125" style="5" customWidth="1"/>
    <col min="2" max="2" width="32.5703125" style="5" bestFit="1" customWidth="1"/>
    <col min="3" max="3" width="11.42578125" style="5"/>
    <col min="4" max="4" width="12.7109375" style="5" bestFit="1" customWidth="1"/>
    <col min="5" max="256" width="11.42578125" style="5"/>
    <col min="257" max="257" width="7.5703125" style="5" customWidth="1"/>
    <col min="258" max="258" width="32.5703125" style="5" bestFit="1" customWidth="1"/>
    <col min="259" max="259" width="11.42578125" style="5"/>
    <col min="260" max="260" width="12.7109375" style="5" bestFit="1" customWidth="1"/>
    <col min="261" max="512" width="11.42578125" style="5"/>
    <col min="513" max="513" width="7.5703125" style="5" customWidth="1"/>
    <col min="514" max="514" width="32.5703125" style="5" bestFit="1" customWidth="1"/>
    <col min="515" max="515" width="11.42578125" style="5"/>
    <col min="516" max="516" width="12.7109375" style="5" bestFit="1" customWidth="1"/>
    <col min="517" max="768" width="11.42578125" style="5"/>
    <col min="769" max="769" width="7.5703125" style="5" customWidth="1"/>
    <col min="770" max="770" width="32.5703125" style="5" bestFit="1" customWidth="1"/>
    <col min="771" max="771" width="11.42578125" style="5"/>
    <col min="772" max="772" width="12.7109375" style="5" bestFit="1" customWidth="1"/>
    <col min="773" max="1024" width="11.42578125" style="5"/>
    <col min="1025" max="1025" width="7.5703125" style="5" customWidth="1"/>
    <col min="1026" max="1026" width="32.5703125" style="5" bestFit="1" customWidth="1"/>
    <col min="1027" max="1027" width="11.42578125" style="5"/>
    <col min="1028" max="1028" width="12.7109375" style="5" bestFit="1" customWidth="1"/>
    <col min="1029" max="1280" width="11.42578125" style="5"/>
    <col min="1281" max="1281" width="7.5703125" style="5" customWidth="1"/>
    <col min="1282" max="1282" width="32.5703125" style="5" bestFit="1" customWidth="1"/>
    <col min="1283" max="1283" width="11.42578125" style="5"/>
    <col min="1284" max="1284" width="12.7109375" style="5" bestFit="1" customWidth="1"/>
    <col min="1285" max="1536" width="11.42578125" style="5"/>
    <col min="1537" max="1537" width="7.5703125" style="5" customWidth="1"/>
    <col min="1538" max="1538" width="32.5703125" style="5" bestFit="1" customWidth="1"/>
    <col min="1539" max="1539" width="11.42578125" style="5"/>
    <col min="1540" max="1540" width="12.7109375" style="5" bestFit="1" customWidth="1"/>
    <col min="1541" max="1792" width="11.42578125" style="5"/>
    <col min="1793" max="1793" width="7.5703125" style="5" customWidth="1"/>
    <col min="1794" max="1794" width="32.5703125" style="5" bestFit="1" customWidth="1"/>
    <col min="1795" max="1795" width="11.42578125" style="5"/>
    <col min="1796" max="1796" width="12.7109375" style="5" bestFit="1" customWidth="1"/>
    <col min="1797" max="2048" width="11.42578125" style="5"/>
    <col min="2049" max="2049" width="7.5703125" style="5" customWidth="1"/>
    <col min="2050" max="2050" width="32.5703125" style="5" bestFit="1" customWidth="1"/>
    <col min="2051" max="2051" width="11.42578125" style="5"/>
    <col min="2052" max="2052" width="12.7109375" style="5" bestFit="1" customWidth="1"/>
    <col min="2053" max="2304" width="11.42578125" style="5"/>
    <col min="2305" max="2305" width="7.5703125" style="5" customWidth="1"/>
    <col min="2306" max="2306" width="32.5703125" style="5" bestFit="1" customWidth="1"/>
    <col min="2307" max="2307" width="11.42578125" style="5"/>
    <col min="2308" max="2308" width="12.7109375" style="5" bestFit="1" customWidth="1"/>
    <col min="2309" max="2560" width="11.42578125" style="5"/>
    <col min="2561" max="2561" width="7.5703125" style="5" customWidth="1"/>
    <col min="2562" max="2562" width="32.5703125" style="5" bestFit="1" customWidth="1"/>
    <col min="2563" max="2563" width="11.42578125" style="5"/>
    <col min="2564" max="2564" width="12.7109375" style="5" bestFit="1" customWidth="1"/>
    <col min="2565" max="2816" width="11.42578125" style="5"/>
    <col min="2817" max="2817" width="7.5703125" style="5" customWidth="1"/>
    <col min="2818" max="2818" width="32.5703125" style="5" bestFit="1" customWidth="1"/>
    <col min="2819" max="2819" width="11.42578125" style="5"/>
    <col min="2820" max="2820" width="12.7109375" style="5" bestFit="1" customWidth="1"/>
    <col min="2821" max="3072" width="11.42578125" style="5"/>
    <col min="3073" max="3073" width="7.5703125" style="5" customWidth="1"/>
    <col min="3074" max="3074" width="32.5703125" style="5" bestFit="1" customWidth="1"/>
    <col min="3075" max="3075" width="11.42578125" style="5"/>
    <col min="3076" max="3076" width="12.7109375" style="5" bestFit="1" customWidth="1"/>
    <col min="3077" max="3328" width="11.42578125" style="5"/>
    <col min="3329" max="3329" width="7.5703125" style="5" customWidth="1"/>
    <col min="3330" max="3330" width="32.5703125" style="5" bestFit="1" customWidth="1"/>
    <col min="3331" max="3331" width="11.42578125" style="5"/>
    <col min="3332" max="3332" width="12.7109375" style="5" bestFit="1" customWidth="1"/>
    <col min="3333" max="3584" width="11.42578125" style="5"/>
    <col min="3585" max="3585" width="7.5703125" style="5" customWidth="1"/>
    <col min="3586" max="3586" width="32.5703125" style="5" bestFit="1" customWidth="1"/>
    <col min="3587" max="3587" width="11.42578125" style="5"/>
    <col min="3588" max="3588" width="12.7109375" style="5" bestFit="1" customWidth="1"/>
    <col min="3589" max="3840" width="11.42578125" style="5"/>
    <col min="3841" max="3841" width="7.5703125" style="5" customWidth="1"/>
    <col min="3842" max="3842" width="32.5703125" style="5" bestFit="1" customWidth="1"/>
    <col min="3843" max="3843" width="11.42578125" style="5"/>
    <col min="3844" max="3844" width="12.7109375" style="5" bestFit="1" customWidth="1"/>
    <col min="3845" max="4096" width="11.42578125" style="5"/>
    <col min="4097" max="4097" width="7.5703125" style="5" customWidth="1"/>
    <col min="4098" max="4098" width="32.5703125" style="5" bestFit="1" customWidth="1"/>
    <col min="4099" max="4099" width="11.42578125" style="5"/>
    <col min="4100" max="4100" width="12.7109375" style="5" bestFit="1" customWidth="1"/>
    <col min="4101" max="4352" width="11.42578125" style="5"/>
    <col min="4353" max="4353" width="7.5703125" style="5" customWidth="1"/>
    <col min="4354" max="4354" width="32.5703125" style="5" bestFit="1" customWidth="1"/>
    <col min="4355" max="4355" width="11.42578125" style="5"/>
    <col min="4356" max="4356" width="12.7109375" style="5" bestFit="1" customWidth="1"/>
    <col min="4357" max="4608" width="11.42578125" style="5"/>
    <col min="4609" max="4609" width="7.5703125" style="5" customWidth="1"/>
    <col min="4610" max="4610" width="32.5703125" style="5" bestFit="1" customWidth="1"/>
    <col min="4611" max="4611" width="11.42578125" style="5"/>
    <col min="4612" max="4612" width="12.7109375" style="5" bestFit="1" customWidth="1"/>
    <col min="4613" max="4864" width="11.42578125" style="5"/>
    <col min="4865" max="4865" width="7.5703125" style="5" customWidth="1"/>
    <col min="4866" max="4866" width="32.5703125" style="5" bestFit="1" customWidth="1"/>
    <col min="4867" max="4867" width="11.42578125" style="5"/>
    <col min="4868" max="4868" width="12.7109375" style="5" bestFit="1" customWidth="1"/>
    <col min="4869" max="5120" width="11.42578125" style="5"/>
    <col min="5121" max="5121" width="7.5703125" style="5" customWidth="1"/>
    <col min="5122" max="5122" width="32.5703125" style="5" bestFit="1" customWidth="1"/>
    <col min="5123" max="5123" width="11.42578125" style="5"/>
    <col min="5124" max="5124" width="12.7109375" style="5" bestFit="1" customWidth="1"/>
    <col min="5125" max="5376" width="11.42578125" style="5"/>
    <col min="5377" max="5377" width="7.5703125" style="5" customWidth="1"/>
    <col min="5378" max="5378" width="32.5703125" style="5" bestFit="1" customWidth="1"/>
    <col min="5379" max="5379" width="11.42578125" style="5"/>
    <col min="5380" max="5380" width="12.7109375" style="5" bestFit="1" customWidth="1"/>
    <col min="5381" max="5632" width="11.42578125" style="5"/>
    <col min="5633" max="5633" width="7.5703125" style="5" customWidth="1"/>
    <col min="5634" max="5634" width="32.5703125" style="5" bestFit="1" customWidth="1"/>
    <col min="5635" max="5635" width="11.42578125" style="5"/>
    <col min="5636" max="5636" width="12.7109375" style="5" bestFit="1" customWidth="1"/>
    <col min="5637" max="5888" width="11.42578125" style="5"/>
    <col min="5889" max="5889" width="7.5703125" style="5" customWidth="1"/>
    <col min="5890" max="5890" width="32.5703125" style="5" bestFit="1" customWidth="1"/>
    <col min="5891" max="5891" width="11.42578125" style="5"/>
    <col min="5892" max="5892" width="12.7109375" style="5" bestFit="1" customWidth="1"/>
    <col min="5893" max="6144" width="11.42578125" style="5"/>
    <col min="6145" max="6145" width="7.5703125" style="5" customWidth="1"/>
    <col min="6146" max="6146" width="32.5703125" style="5" bestFit="1" customWidth="1"/>
    <col min="6147" max="6147" width="11.42578125" style="5"/>
    <col min="6148" max="6148" width="12.7109375" style="5" bestFit="1" customWidth="1"/>
    <col min="6149" max="6400" width="11.42578125" style="5"/>
    <col min="6401" max="6401" width="7.5703125" style="5" customWidth="1"/>
    <col min="6402" max="6402" width="32.5703125" style="5" bestFit="1" customWidth="1"/>
    <col min="6403" max="6403" width="11.42578125" style="5"/>
    <col min="6404" max="6404" width="12.7109375" style="5" bestFit="1" customWidth="1"/>
    <col min="6405" max="6656" width="11.42578125" style="5"/>
    <col min="6657" max="6657" width="7.5703125" style="5" customWidth="1"/>
    <col min="6658" max="6658" width="32.5703125" style="5" bestFit="1" customWidth="1"/>
    <col min="6659" max="6659" width="11.42578125" style="5"/>
    <col min="6660" max="6660" width="12.7109375" style="5" bestFit="1" customWidth="1"/>
    <col min="6661" max="6912" width="11.42578125" style="5"/>
    <col min="6913" max="6913" width="7.5703125" style="5" customWidth="1"/>
    <col min="6914" max="6914" width="32.5703125" style="5" bestFit="1" customWidth="1"/>
    <col min="6915" max="6915" width="11.42578125" style="5"/>
    <col min="6916" max="6916" width="12.7109375" style="5" bestFit="1" customWidth="1"/>
    <col min="6917" max="7168" width="11.42578125" style="5"/>
    <col min="7169" max="7169" width="7.5703125" style="5" customWidth="1"/>
    <col min="7170" max="7170" width="32.5703125" style="5" bestFit="1" customWidth="1"/>
    <col min="7171" max="7171" width="11.42578125" style="5"/>
    <col min="7172" max="7172" width="12.7109375" style="5" bestFit="1" customWidth="1"/>
    <col min="7173" max="7424" width="11.42578125" style="5"/>
    <col min="7425" max="7425" width="7.5703125" style="5" customWidth="1"/>
    <col min="7426" max="7426" width="32.5703125" style="5" bestFit="1" customWidth="1"/>
    <col min="7427" max="7427" width="11.42578125" style="5"/>
    <col min="7428" max="7428" width="12.7109375" style="5" bestFit="1" customWidth="1"/>
    <col min="7429" max="7680" width="11.42578125" style="5"/>
    <col min="7681" max="7681" width="7.5703125" style="5" customWidth="1"/>
    <col min="7682" max="7682" width="32.5703125" style="5" bestFit="1" customWidth="1"/>
    <col min="7683" max="7683" width="11.42578125" style="5"/>
    <col min="7684" max="7684" width="12.7109375" style="5" bestFit="1" customWidth="1"/>
    <col min="7685" max="7936" width="11.42578125" style="5"/>
    <col min="7937" max="7937" width="7.5703125" style="5" customWidth="1"/>
    <col min="7938" max="7938" width="32.5703125" style="5" bestFit="1" customWidth="1"/>
    <col min="7939" max="7939" width="11.42578125" style="5"/>
    <col min="7940" max="7940" width="12.7109375" style="5" bestFit="1" customWidth="1"/>
    <col min="7941" max="8192" width="11.42578125" style="5"/>
    <col min="8193" max="8193" width="7.5703125" style="5" customWidth="1"/>
    <col min="8194" max="8194" width="32.5703125" style="5" bestFit="1" customWidth="1"/>
    <col min="8195" max="8195" width="11.42578125" style="5"/>
    <col min="8196" max="8196" width="12.7109375" style="5" bestFit="1" customWidth="1"/>
    <col min="8197" max="8448" width="11.42578125" style="5"/>
    <col min="8449" max="8449" width="7.5703125" style="5" customWidth="1"/>
    <col min="8450" max="8450" width="32.5703125" style="5" bestFit="1" customWidth="1"/>
    <col min="8451" max="8451" width="11.42578125" style="5"/>
    <col min="8452" max="8452" width="12.7109375" style="5" bestFit="1" customWidth="1"/>
    <col min="8453" max="8704" width="11.42578125" style="5"/>
    <col min="8705" max="8705" width="7.5703125" style="5" customWidth="1"/>
    <col min="8706" max="8706" width="32.5703125" style="5" bestFit="1" customWidth="1"/>
    <col min="8707" max="8707" width="11.42578125" style="5"/>
    <col min="8708" max="8708" width="12.7109375" style="5" bestFit="1" customWidth="1"/>
    <col min="8709" max="8960" width="11.42578125" style="5"/>
    <col min="8961" max="8961" width="7.5703125" style="5" customWidth="1"/>
    <col min="8962" max="8962" width="32.5703125" style="5" bestFit="1" customWidth="1"/>
    <col min="8963" max="8963" width="11.42578125" style="5"/>
    <col min="8964" max="8964" width="12.7109375" style="5" bestFit="1" customWidth="1"/>
    <col min="8965" max="9216" width="11.42578125" style="5"/>
    <col min="9217" max="9217" width="7.5703125" style="5" customWidth="1"/>
    <col min="9218" max="9218" width="32.5703125" style="5" bestFit="1" customWidth="1"/>
    <col min="9219" max="9219" width="11.42578125" style="5"/>
    <col min="9220" max="9220" width="12.7109375" style="5" bestFit="1" customWidth="1"/>
    <col min="9221" max="9472" width="11.42578125" style="5"/>
    <col min="9473" max="9473" width="7.5703125" style="5" customWidth="1"/>
    <col min="9474" max="9474" width="32.5703125" style="5" bestFit="1" customWidth="1"/>
    <col min="9475" max="9475" width="11.42578125" style="5"/>
    <col min="9476" max="9476" width="12.7109375" style="5" bestFit="1" customWidth="1"/>
    <col min="9477" max="9728" width="11.42578125" style="5"/>
    <col min="9729" max="9729" width="7.5703125" style="5" customWidth="1"/>
    <col min="9730" max="9730" width="32.5703125" style="5" bestFit="1" customWidth="1"/>
    <col min="9731" max="9731" width="11.42578125" style="5"/>
    <col min="9732" max="9732" width="12.7109375" style="5" bestFit="1" customWidth="1"/>
    <col min="9733" max="9984" width="11.42578125" style="5"/>
    <col min="9985" max="9985" width="7.5703125" style="5" customWidth="1"/>
    <col min="9986" max="9986" width="32.5703125" style="5" bestFit="1" customWidth="1"/>
    <col min="9987" max="9987" width="11.42578125" style="5"/>
    <col min="9988" max="9988" width="12.7109375" style="5" bestFit="1" customWidth="1"/>
    <col min="9989" max="10240" width="11.42578125" style="5"/>
    <col min="10241" max="10241" width="7.5703125" style="5" customWidth="1"/>
    <col min="10242" max="10242" width="32.5703125" style="5" bestFit="1" customWidth="1"/>
    <col min="10243" max="10243" width="11.42578125" style="5"/>
    <col min="10244" max="10244" width="12.7109375" style="5" bestFit="1" customWidth="1"/>
    <col min="10245" max="10496" width="11.42578125" style="5"/>
    <col min="10497" max="10497" width="7.5703125" style="5" customWidth="1"/>
    <col min="10498" max="10498" width="32.5703125" style="5" bestFit="1" customWidth="1"/>
    <col min="10499" max="10499" width="11.42578125" style="5"/>
    <col min="10500" max="10500" width="12.7109375" style="5" bestFit="1" customWidth="1"/>
    <col min="10501" max="10752" width="11.42578125" style="5"/>
    <col min="10753" max="10753" width="7.5703125" style="5" customWidth="1"/>
    <col min="10754" max="10754" width="32.5703125" style="5" bestFit="1" customWidth="1"/>
    <col min="10755" max="10755" width="11.42578125" style="5"/>
    <col min="10756" max="10756" width="12.7109375" style="5" bestFit="1" customWidth="1"/>
    <col min="10757" max="11008" width="11.42578125" style="5"/>
    <col min="11009" max="11009" width="7.5703125" style="5" customWidth="1"/>
    <col min="11010" max="11010" width="32.5703125" style="5" bestFit="1" customWidth="1"/>
    <col min="11011" max="11011" width="11.42578125" style="5"/>
    <col min="11012" max="11012" width="12.7109375" style="5" bestFit="1" customWidth="1"/>
    <col min="11013" max="11264" width="11.42578125" style="5"/>
    <col min="11265" max="11265" width="7.5703125" style="5" customWidth="1"/>
    <col min="11266" max="11266" width="32.5703125" style="5" bestFit="1" customWidth="1"/>
    <col min="11267" max="11267" width="11.42578125" style="5"/>
    <col min="11268" max="11268" width="12.7109375" style="5" bestFit="1" customWidth="1"/>
    <col min="11269" max="11520" width="11.42578125" style="5"/>
    <col min="11521" max="11521" width="7.5703125" style="5" customWidth="1"/>
    <col min="11522" max="11522" width="32.5703125" style="5" bestFit="1" customWidth="1"/>
    <col min="11523" max="11523" width="11.42578125" style="5"/>
    <col min="11524" max="11524" width="12.7109375" style="5" bestFit="1" customWidth="1"/>
    <col min="11525" max="11776" width="11.42578125" style="5"/>
    <col min="11777" max="11777" width="7.5703125" style="5" customWidth="1"/>
    <col min="11778" max="11778" width="32.5703125" style="5" bestFit="1" customWidth="1"/>
    <col min="11779" max="11779" width="11.42578125" style="5"/>
    <col min="11780" max="11780" width="12.7109375" style="5" bestFit="1" customWidth="1"/>
    <col min="11781" max="12032" width="11.42578125" style="5"/>
    <col min="12033" max="12033" width="7.5703125" style="5" customWidth="1"/>
    <col min="12034" max="12034" width="32.5703125" style="5" bestFit="1" customWidth="1"/>
    <col min="12035" max="12035" width="11.42578125" style="5"/>
    <col min="12036" max="12036" width="12.7109375" style="5" bestFit="1" customWidth="1"/>
    <col min="12037" max="12288" width="11.42578125" style="5"/>
    <col min="12289" max="12289" width="7.5703125" style="5" customWidth="1"/>
    <col min="12290" max="12290" width="32.5703125" style="5" bestFit="1" customWidth="1"/>
    <col min="12291" max="12291" width="11.42578125" style="5"/>
    <col min="12292" max="12292" width="12.7109375" style="5" bestFit="1" customWidth="1"/>
    <col min="12293" max="12544" width="11.42578125" style="5"/>
    <col min="12545" max="12545" width="7.5703125" style="5" customWidth="1"/>
    <col min="12546" max="12546" width="32.5703125" style="5" bestFit="1" customWidth="1"/>
    <col min="12547" max="12547" width="11.42578125" style="5"/>
    <col min="12548" max="12548" width="12.7109375" style="5" bestFit="1" customWidth="1"/>
    <col min="12549" max="12800" width="11.42578125" style="5"/>
    <col min="12801" max="12801" width="7.5703125" style="5" customWidth="1"/>
    <col min="12802" max="12802" width="32.5703125" style="5" bestFit="1" customWidth="1"/>
    <col min="12803" max="12803" width="11.42578125" style="5"/>
    <col min="12804" max="12804" width="12.7109375" style="5" bestFit="1" customWidth="1"/>
    <col min="12805" max="13056" width="11.42578125" style="5"/>
    <col min="13057" max="13057" width="7.5703125" style="5" customWidth="1"/>
    <col min="13058" max="13058" width="32.5703125" style="5" bestFit="1" customWidth="1"/>
    <col min="13059" max="13059" width="11.42578125" style="5"/>
    <col min="13060" max="13060" width="12.7109375" style="5" bestFit="1" customWidth="1"/>
    <col min="13061" max="13312" width="11.42578125" style="5"/>
    <col min="13313" max="13313" width="7.5703125" style="5" customWidth="1"/>
    <col min="13314" max="13314" width="32.5703125" style="5" bestFit="1" customWidth="1"/>
    <col min="13315" max="13315" width="11.42578125" style="5"/>
    <col min="13316" max="13316" width="12.7109375" style="5" bestFit="1" customWidth="1"/>
    <col min="13317" max="13568" width="11.42578125" style="5"/>
    <col min="13569" max="13569" width="7.5703125" style="5" customWidth="1"/>
    <col min="13570" max="13570" width="32.5703125" style="5" bestFit="1" customWidth="1"/>
    <col min="13571" max="13571" width="11.42578125" style="5"/>
    <col min="13572" max="13572" width="12.7109375" style="5" bestFit="1" customWidth="1"/>
    <col min="13573" max="13824" width="11.42578125" style="5"/>
    <col min="13825" max="13825" width="7.5703125" style="5" customWidth="1"/>
    <col min="13826" max="13826" width="32.5703125" style="5" bestFit="1" customWidth="1"/>
    <col min="13827" max="13827" width="11.42578125" style="5"/>
    <col min="13828" max="13828" width="12.7109375" style="5" bestFit="1" customWidth="1"/>
    <col min="13829" max="14080" width="11.42578125" style="5"/>
    <col min="14081" max="14081" width="7.5703125" style="5" customWidth="1"/>
    <col min="14082" max="14082" width="32.5703125" style="5" bestFit="1" customWidth="1"/>
    <col min="14083" max="14083" width="11.42578125" style="5"/>
    <col min="14084" max="14084" width="12.7109375" style="5" bestFit="1" customWidth="1"/>
    <col min="14085" max="14336" width="11.42578125" style="5"/>
    <col min="14337" max="14337" width="7.5703125" style="5" customWidth="1"/>
    <col min="14338" max="14338" width="32.5703125" style="5" bestFit="1" customWidth="1"/>
    <col min="14339" max="14339" width="11.42578125" style="5"/>
    <col min="14340" max="14340" width="12.7109375" style="5" bestFit="1" customWidth="1"/>
    <col min="14341" max="14592" width="11.42578125" style="5"/>
    <col min="14593" max="14593" width="7.5703125" style="5" customWidth="1"/>
    <col min="14594" max="14594" width="32.5703125" style="5" bestFit="1" customWidth="1"/>
    <col min="14595" max="14595" width="11.42578125" style="5"/>
    <col min="14596" max="14596" width="12.7109375" style="5" bestFit="1" customWidth="1"/>
    <col min="14597" max="14848" width="11.42578125" style="5"/>
    <col min="14849" max="14849" width="7.5703125" style="5" customWidth="1"/>
    <col min="14850" max="14850" width="32.5703125" style="5" bestFit="1" customWidth="1"/>
    <col min="14851" max="14851" width="11.42578125" style="5"/>
    <col min="14852" max="14852" width="12.7109375" style="5" bestFit="1" customWidth="1"/>
    <col min="14853" max="15104" width="11.42578125" style="5"/>
    <col min="15105" max="15105" width="7.5703125" style="5" customWidth="1"/>
    <col min="15106" max="15106" width="32.5703125" style="5" bestFit="1" customWidth="1"/>
    <col min="15107" max="15107" width="11.42578125" style="5"/>
    <col min="15108" max="15108" width="12.7109375" style="5" bestFit="1" customWidth="1"/>
    <col min="15109" max="15360" width="11.42578125" style="5"/>
    <col min="15361" max="15361" width="7.5703125" style="5" customWidth="1"/>
    <col min="15362" max="15362" width="32.5703125" style="5" bestFit="1" customWidth="1"/>
    <col min="15363" max="15363" width="11.42578125" style="5"/>
    <col min="15364" max="15364" width="12.7109375" style="5" bestFit="1" customWidth="1"/>
    <col min="15365" max="15616" width="11.42578125" style="5"/>
    <col min="15617" max="15617" width="7.5703125" style="5" customWidth="1"/>
    <col min="15618" max="15618" width="32.5703125" style="5" bestFit="1" customWidth="1"/>
    <col min="15619" max="15619" width="11.42578125" style="5"/>
    <col min="15620" max="15620" width="12.7109375" style="5" bestFit="1" customWidth="1"/>
    <col min="15621" max="15872" width="11.42578125" style="5"/>
    <col min="15873" max="15873" width="7.5703125" style="5" customWidth="1"/>
    <col min="15874" max="15874" width="32.5703125" style="5" bestFit="1" customWidth="1"/>
    <col min="15875" max="15875" width="11.42578125" style="5"/>
    <col min="15876" max="15876" width="12.7109375" style="5" bestFit="1" customWidth="1"/>
    <col min="15877" max="16128" width="11.42578125" style="5"/>
    <col min="16129" max="16129" width="7.5703125" style="5" customWidth="1"/>
    <col min="16130" max="16130" width="32.5703125" style="5" bestFit="1" customWidth="1"/>
    <col min="16131" max="16131" width="11.42578125" style="5"/>
    <col min="16132" max="16132" width="12.7109375" style="5" bestFit="1" customWidth="1"/>
    <col min="16133" max="16384" width="11.42578125" style="5"/>
  </cols>
  <sheetData>
    <row r="2" spans="2:12" ht="15.75">
      <c r="B2" s="46" t="s">
        <v>10</v>
      </c>
      <c r="C2" s="46"/>
      <c r="D2" s="11"/>
      <c r="E2" s="9"/>
      <c r="F2" s="9"/>
      <c r="G2" s="9"/>
      <c r="H2" s="9"/>
      <c r="I2" s="9"/>
      <c r="J2" s="9"/>
      <c r="K2" s="9"/>
      <c r="L2" s="9"/>
    </row>
    <row r="3" spans="2:12" ht="3" customHeight="1">
      <c r="B3" s="47"/>
      <c r="C3" s="47"/>
      <c r="D3" s="11"/>
      <c r="E3" s="9"/>
      <c r="F3" s="9"/>
      <c r="G3" s="9"/>
      <c r="H3" s="9"/>
      <c r="I3" s="9"/>
      <c r="J3" s="9"/>
      <c r="K3" s="9"/>
      <c r="L3" s="9"/>
    </row>
    <row r="4" spans="2:12" ht="15">
      <c r="B4" s="48" t="s">
        <v>93</v>
      </c>
      <c r="C4" s="48"/>
      <c r="D4" s="11"/>
      <c r="E4" s="9"/>
      <c r="F4" s="9"/>
      <c r="G4" s="9"/>
      <c r="H4" s="9"/>
      <c r="I4" s="9"/>
      <c r="J4" s="9"/>
      <c r="K4" s="9"/>
      <c r="L4" s="9"/>
    </row>
    <row r="5" spans="2:12" ht="12" customHeight="1">
      <c r="B5" s="12" t="s">
        <v>11</v>
      </c>
      <c r="C5" s="27">
        <f>+(C6+C7+C8+C9+C10+C11+C12+C13+C14+C15+C16)/11</f>
        <v>77.045454545454547</v>
      </c>
      <c r="D5" s="26"/>
      <c r="E5" s="26"/>
      <c r="F5" s="26"/>
      <c r="G5" s="26"/>
      <c r="H5" s="26"/>
      <c r="I5" s="26"/>
      <c r="J5" s="26"/>
      <c r="K5" s="26"/>
      <c r="L5" s="26"/>
    </row>
    <row r="6" spans="2:12" hidden="1" outlineLevel="1">
      <c r="B6" s="9" t="s">
        <v>94</v>
      </c>
      <c r="C6" s="13">
        <v>85.6</v>
      </c>
      <c r="D6" s="13"/>
      <c r="E6" s="13"/>
      <c r="F6" s="13"/>
      <c r="G6" s="13"/>
      <c r="H6" s="13"/>
      <c r="I6" s="13"/>
      <c r="J6" s="13"/>
      <c r="K6" s="13"/>
      <c r="L6" s="13"/>
    </row>
    <row r="7" spans="2:12" hidden="1" outlineLevel="1">
      <c r="B7" s="9" t="s">
        <v>95</v>
      </c>
      <c r="C7" s="13">
        <v>72.5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idden="1" outlineLevel="1">
      <c r="B8" s="9" t="s">
        <v>96</v>
      </c>
      <c r="C8" s="13">
        <v>68.599999999999994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idden="1" outlineLevel="1">
      <c r="B9" s="9" t="s">
        <v>97</v>
      </c>
      <c r="C9" s="13">
        <v>75.5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idden="1" outlineLevel="1">
      <c r="B10" s="9" t="s">
        <v>98</v>
      </c>
      <c r="C10" s="13">
        <v>83.4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hidden="1" outlineLevel="1">
      <c r="B11" s="9" t="s">
        <v>99</v>
      </c>
      <c r="C11" s="13">
        <v>85.5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idden="1" outlineLevel="1">
      <c r="B12" s="9" t="s">
        <v>100</v>
      </c>
      <c r="C12" s="13">
        <v>64.400000000000006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idden="1" outlineLevel="1">
      <c r="B13" s="9" t="s">
        <v>101</v>
      </c>
      <c r="C13" s="13">
        <v>92.2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2:12" hidden="1" outlineLevel="1">
      <c r="B14" s="9" t="s">
        <v>102</v>
      </c>
      <c r="C14" s="13">
        <v>72.099999999999994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2:12" hidden="1" outlineLevel="1">
      <c r="B15" s="9" t="s">
        <v>103</v>
      </c>
      <c r="C15" s="13">
        <v>70.3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2:12" hidden="1" outlineLevel="1">
      <c r="B16" s="9" t="s">
        <v>104</v>
      </c>
      <c r="C16" s="13">
        <v>77.400000000000006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2:12" collapsed="1">
      <c r="B17" s="12" t="s">
        <v>12</v>
      </c>
      <c r="C17" s="27">
        <f>+(C18+C19+C20)/3</f>
        <v>89.366666666666674</v>
      </c>
      <c r="D17" s="11"/>
      <c r="E17" s="9"/>
      <c r="F17" s="9"/>
      <c r="G17" s="9"/>
      <c r="H17" s="9"/>
      <c r="I17" s="9"/>
      <c r="J17" s="9"/>
      <c r="K17" s="9"/>
      <c r="L17" s="9"/>
    </row>
    <row r="18" spans="2:12" hidden="1" outlineLevel="1">
      <c r="B18" s="9" t="s">
        <v>12</v>
      </c>
      <c r="C18" s="13">
        <v>90.5</v>
      </c>
      <c r="D18" s="11"/>
      <c r="E18" s="9"/>
      <c r="F18" s="9"/>
      <c r="G18" s="9"/>
      <c r="H18" s="9"/>
      <c r="I18" s="9"/>
      <c r="J18" s="9"/>
      <c r="K18" s="9"/>
      <c r="L18" s="9"/>
    </row>
    <row r="19" spans="2:12" hidden="1" outlineLevel="1">
      <c r="B19" s="9" t="s">
        <v>105</v>
      </c>
      <c r="C19" s="13">
        <v>77.599999999999994</v>
      </c>
      <c r="D19" s="11"/>
      <c r="E19" s="9"/>
      <c r="F19" s="9"/>
      <c r="G19" s="9"/>
      <c r="H19" s="9"/>
      <c r="I19" s="9"/>
      <c r="J19" s="9"/>
      <c r="K19" s="9"/>
      <c r="L19" s="9"/>
    </row>
    <row r="20" spans="2:12" hidden="1" outlineLevel="1">
      <c r="B20" s="9" t="s">
        <v>40</v>
      </c>
      <c r="C20" s="13">
        <v>100</v>
      </c>
      <c r="D20" s="11"/>
      <c r="E20" s="9"/>
      <c r="F20" s="9"/>
      <c r="G20" s="9"/>
      <c r="H20" s="9"/>
      <c r="I20" s="9"/>
      <c r="J20" s="9"/>
      <c r="K20" s="9"/>
      <c r="L20" s="9"/>
    </row>
    <row r="21" spans="2:12" collapsed="1">
      <c r="B21" s="12" t="s">
        <v>13</v>
      </c>
      <c r="C21" s="27">
        <f>+(C22+C23+C24+C25+C26+C27+C28+C29+C30+C31+C32+C33+C34)/13</f>
        <v>69.423076923076934</v>
      </c>
      <c r="D21" s="11"/>
      <c r="E21" s="9"/>
      <c r="F21" s="9"/>
      <c r="G21" s="9"/>
      <c r="H21" s="9"/>
      <c r="I21" s="9"/>
      <c r="J21" s="9"/>
      <c r="K21" s="9"/>
      <c r="L21" s="9"/>
    </row>
    <row r="22" spans="2:12" hidden="1" outlineLevel="1">
      <c r="B22" s="9" t="s">
        <v>13</v>
      </c>
      <c r="C22" s="28">
        <v>74</v>
      </c>
      <c r="D22" s="11"/>
      <c r="E22" s="9"/>
      <c r="F22" s="9"/>
      <c r="G22" s="9"/>
      <c r="H22" s="9"/>
      <c r="I22" s="9"/>
      <c r="J22" s="9"/>
      <c r="K22" s="9"/>
      <c r="L22" s="9"/>
    </row>
    <row r="23" spans="2:12" hidden="1" outlineLevel="1">
      <c r="B23" s="9" t="s">
        <v>106</v>
      </c>
      <c r="C23" s="28">
        <v>64.900000000000006</v>
      </c>
      <c r="D23" s="11"/>
      <c r="E23" s="9"/>
      <c r="F23" s="9"/>
      <c r="G23" s="9"/>
      <c r="H23" s="9"/>
      <c r="I23" s="9"/>
      <c r="J23" s="9"/>
      <c r="K23" s="9"/>
      <c r="L23" s="9"/>
    </row>
    <row r="24" spans="2:12" hidden="1" outlineLevel="1">
      <c r="B24" s="9" t="s">
        <v>107</v>
      </c>
      <c r="C24" s="28">
        <v>62.7</v>
      </c>
      <c r="D24" s="11"/>
      <c r="E24" s="9"/>
      <c r="F24" s="9"/>
      <c r="G24" s="9"/>
      <c r="H24" s="9"/>
      <c r="I24" s="9"/>
      <c r="J24" s="9"/>
      <c r="K24" s="9"/>
      <c r="L24" s="9"/>
    </row>
    <row r="25" spans="2:12" hidden="1" outlineLevel="1">
      <c r="B25" s="9" t="s">
        <v>108</v>
      </c>
      <c r="C25" s="28">
        <v>73.099999999999994</v>
      </c>
      <c r="D25" s="11"/>
      <c r="E25" s="9"/>
      <c r="F25" s="9"/>
      <c r="G25" s="9"/>
      <c r="H25" s="9"/>
      <c r="I25" s="9"/>
      <c r="J25" s="9"/>
      <c r="K25" s="9"/>
      <c r="L25" s="9"/>
    </row>
    <row r="26" spans="2:12" hidden="1" outlineLevel="1">
      <c r="B26" s="9" t="s">
        <v>105</v>
      </c>
      <c r="C26" s="28">
        <v>82.2</v>
      </c>
      <c r="D26" s="11"/>
      <c r="E26" s="9"/>
      <c r="F26" s="9"/>
      <c r="G26" s="9"/>
      <c r="H26" s="9"/>
      <c r="I26" s="9"/>
      <c r="J26" s="9"/>
      <c r="K26" s="9"/>
      <c r="L26" s="9"/>
    </row>
    <row r="27" spans="2:12" hidden="1" outlineLevel="1">
      <c r="B27" s="9" t="s">
        <v>109</v>
      </c>
      <c r="C27" s="28">
        <v>63.9</v>
      </c>
      <c r="D27" s="11"/>
      <c r="E27" s="9"/>
      <c r="F27" s="9"/>
      <c r="G27" s="9"/>
      <c r="H27" s="9"/>
      <c r="I27" s="9"/>
      <c r="J27" s="9"/>
      <c r="K27" s="9"/>
      <c r="L27" s="9"/>
    </row>
    <row r="28" spans="2:12" hidden="1" outlineLevel="1">
      <c r="B28" s="9" t="s">
        <v>110</v>
      </c>
      <c r="C28" s="28">
        <v>66.900000000000006</v>
      </c>
      <c r="D28" s="11"/>
      <c r="E28" s="9"/>
      <c r="F28" s="9"/>
      <c r="G28" s="9"/>
      <c r="H28" s="9"/>
      <c r="I28" s="9"/>
      <c r="J28" s="9"/>
      <c r="K28" s="9"/>
      <c r="L28" s="9"/>
    </row>
    <row r="29" spans="2:12" hidden="1" outlineLevel="1">
      <c r="B29" s="9" t="s">
        <v>111</v>
      </c>
      <c r="C29" s="28">
        <v>64.400000000000006</v>
      </c>
      <c r="D29" s="11"/>
      <c r="E29" s="9"/>
      <c r="F29" s="9"/>
      <c r="G29" s="9"/>
      <c r="H29" s="9"/>
      <c r="I29" s="9"/>
      <c r="J29" s="9"/>
      <c r="K29" s="9"/>
      <c r="L29" s="9"/>
    </row>
    <row r="30" spans="2:12" hidden="1" outlineLevel="1">
      <c r="B30" s="9" t="s">
        <v>112</v>
      </c>
      <c r="C30" s="28">
        <v>58.6</v>
      </c>
      <c r="D30" s="11"/>
      <c r="E30" s="9"/>
      <c r="F30" s="9"/>
      <c r="G30" s="9"/>
      <c r="H30" s="9"/>
      <c r="I30" s="9"/>
      <c r="J30" s="9"/>
      <c r="K30" s="9"/>
      <c r="L30" s="9"/>
    </row>
    <row r="31" spans="2:12" hidden="1" outlineLevel="1">
      <c r="B31" s="9" t="s">
        <v>113</v>
      </c>
      <c r="C31" s="28">
        <v>75.599999999999994</v>
      </c>
      <c r="D31" s="11"/>
      <c r="E31" s="9"/>
      <c r="F31" s="9"/>
      <c r="G31" s="9"/>
      <c r="H31" s="9"/>
      <c r="I31" s="9"/>
      <c r="J31" s="9"/>
      <c r="K31" s="9"/>
      <c r="L31" s="9"/>
    </row>
    <row r="32" spans="2:12" hidden="1" outlineLevel="1">
      <c r="B32" s="9" t="s">
        <v>114</v>
      </c>
      <c r="C32" s="28">
        <v>76</v>
      </c>
      <c r="D32" s="11"/>
      <c r="E32" s="9"/>
      <c r="F32" s="9"/>
      <c r="G32" s="9"/>
      <c r="H32" s="9"/>
      <c r="I32" s="9"/>
      <c r="J32" s="9"/>
      <c r="K32" s="9"/>
      <c r="L32" s="9"/>
    </row>
    <row r="33" spans="2:12" hidden="1" outlineLevel="1">
      <c r="B33" s="9" t="s">
        <v>115</v>
      </c>
      <c r="C33" s="28">
        <v>79.7</v>
      </c>
      <c r="D33" s="11"/>
      <c r="E33" s="9"/>
      <c r="F33" s="9"/>
      <c r="G33" s="9"/>
      <c r="H33" s="9"/>
      <c r="I33" s="9"/>
      <c r="J33" s="9"/>
      <c r="K33" s="9"/>
      <c r="L33" s="9"/>
    </row>
    <row r="34" spans="2:12" hidden="1" outlineLevel="1">
      <c r="B34" s="9" t="s">
        <v>116</v>
      </c>
      <c r="C34" s="28">
        <v>60.5</v>
      </c>
      <c r="D34" s="11"/>
      <c r="E34" s="9"/>
      <c r="F34" s="9"/>
      <c r="G34" s="9"/>
      <c r="H34" s="9"/>
      <c r="I34" s="9"/>
      <c r="J34" s="9"/>
      <c r="K34" s="9"/>
      <c r="L34" s="9"/>
    </row>
    <row r="35" spans="2:12" collapsed="1">
      <c r="B35" s="14" t="s">
        <v>14</v>
      </c>
      <c r="C35" s="27">
        <f>+(C36+C37+C38+C39+C40+C41+C42+C43+C44)/9</f>
        <v>57.588888888888881</v>
      </c>
      <c r="D35" s="11"/>
      <c r="E35" s="9"/>
      <c r="F35" s="9"/>
      <c r="G35" s="9"/>
      <c r="H35" s="9"/>
      <c r="I35" s="9"/>
      <c r="J35" s="9"/>
      <c r="K35" s="9"/>
      <c r="L35" s="9"/>
    </row>
    <row r="36" spans="2:12" hidden="1" outlineLevel="1">
      <c r="B36" s="15" t="s">
        <v>117</v>
      </c>
      <c r="C36" s="28">
        <v>70.099999999999994</v>
      </c>
      <c r="D36" s="11"/>
      <c r="E36" s="9"/>
      <c r="F36" s="9"/>
      <c r="G36" s="9"/>
      <c r="H36" s="9"/>
      <c r="I36" s="9"/>
      <c r="J36" s="9"/>
      <c r="K36" s="9"/>
      <c r="L36" s="9"/>
    </row>
    <row r="37" spans="2:12" hidden="1" outlineLevel="1">
      <c r="B37" s="15" t="s">
        <v>118</v>
      </c>
      <c r="C37" s="28">
        <v>57.5</v>
      </c>
      <c r="D37" s="11"/>
      <c r="E37" s="9"/>
      <c r="F37" s="9"/>
      <c r="G37" s="9"/>
      <c r="H37" s="9"/>
      <c r="I37" s="9"/>
      <c r="J37" s="9"/>
      <c r="K37" s="9"/>
      <c r="L37" s="9"/>
    </row>
    <row r="38" spans="2:12" hidden="1" outlineLevel="1">
      <c r="B38" s="15" t="s">
        <v>119</v>
      </c>
      <c r="C38" s="28">
        <v>63.9</v>
      </c>
      <c r="D38" s="11"/>
      <c r="E38" s="9"/>
      <c r="F38" s="9"/>
      <c r="G38" s="9"/>
      <c r="H38" s="9"/>
      <c r="I38" s="9"/>
      <c r="J38" s="9"/>
      <c r="K38" s="9"/>
      <c r="L38" s="9"/>
    </row>
    <row r="39" spans="2:12" hidden="1" outlineLevel="1">
      <c r="B39" s="15" t="s">
        <v>120</v>
      </c>
      <c r="C39" s="28">
        <v>53.2</v>
      </c>
      <c r="D39" s="11"/>
      <c r="E39" s="9"/>
      <c r="F39" s="9"/>
      <c r="G39" s="9"/>
      <c r="H39" s="9"/>
      <c r="I39" s="9"/>
      <c r="J39" s="9"/>
      <c r="K39" s="9"/>
      <c r="L39" s="9"/>
    </row>
    <row r="40" spans="2:12" hidden="1" outlineLevel="1">
      <c r="B40" s="15" t="s">
        <v>40</v>
      </c>
      <c r="C40" s="28">
        <v>60.9</v>
      </c>
      <c r="D40" s="11"/>
      <c r="E40" s="9"/>
      <c r="F40" s="9"/>
      <c r="G40" s="9"/>
      <c r="H40" s="9"/>
      <c r="I40" s="9"/>
      <c r="J40" s="9"/>
      <c r="K40" s="9"/>
      <c r="L40" s="9"/>
    </row>
    <row r="41" spans="2:12" hidden="1" outlineLevel="1">
      <c r="B41" s="15" t="s">
        <v>121</v>
      </c>
      <c r="C41" s="28">
        <v>58</v>
      </c>
      <c r="D41" s="11"/>
      <c r="E41" s="9"/>
      <c r="F41" s="9"/>
      <c r="G41" s="9"/>
      <c r="H41" s="9"/>
      <c r="I41" s="9"/>
      <c r="J41" s="9"/>
      <c r="K41" s="9"/>
      <c r="L41" s="9"/>
    </row>
    <row r="42" spans="2:12" hidden="1" outlineLevel="1">
      <c r="B42" s="15" t="s">
        <v>433</v>
      </c>
      <c r="C42" s="28">
        <v>50.2</v>
      </c>
      <c r="D42" s="11"/>
      <c r="E42" s="9"/>
      <c r="F42" s="9"/>
      <c r="G42" s="9"/>
      <c r="H42" s="9"/>
      <c r="I42" s="9"/>
      <c r="J42" s="9"/>
      <c r="K42" s="9"/>
      <c r="L42" s="9"/>
    </row>
    <row r="43" spans="2:12" hidden="1" outlineLevel="1">
      <c r="B43" s="15" t="s">
        <v>105</v>
      </c>
      <c r="C43" s="28">
        <v>65.099999999999994</v>
      </c>
      <c r="D43" s="11"/>
      <c r="E43" s="9"/>
      <c r="F43" s="9"/>
      <c r="G43" s="9"/>
      <c r="H43" s="9"/>
      <c r="I43" s="9"/>
      <c r="J43" s="9"/>
      <c r="K43" s="9"/>
      <c r="L43" s="9"/>
    </row>
    <row r="44" spans="2:12" hidden="1" outlineLevel="1">
      <c r="B44" s="15" t="s">
        <v>122</v>
      </c>
      <c r="C44" s="28">
        <v>39.4</v>
      </c>
      <c r="D44" s="11"/>
      <c r="E44" s="9"/>
      <c r="F44" s="9"/>
      <c r="G44" s="9"/>
      <c r="H44" s="9"/>
      <c r="I44" s="9"/>
      <c r="J44" s="9"/>
      <c r="K44" s="9"/>
      <c r="L44" s="9"/>
    </row>
    <row r="45" spans="2:12" collapsed="1">
      <c r="B45" s="14" t="s">
        <v>15</v>
      </c>
      <c r="C45" s="27">
        <f>+(C46+C47+C48)/3</f>
        <v>48.833333333333336</v>
      </c>
      <c r="D45" s="11"/>
      <c r="E45" s="9"/>
      <c r="F45" s="9"/>
      <c r="G45" s="9"/>
      <c r="H45" s="9"/>
      <c r="I45" s="9"/>
      <c r="J45" s="9"/>
      <c r="K45" s="9"/>
      <c r="L45" s="9"/>
    </row>
    <row r="46" spans="2:12" hidden="1" outlineLevel="1">
      <c r="B46" s="15" t="s">
        <v>123</v>
      </c>
      <c r="C46" s="13">
        <v>59.4</v>
      </c>
      <c r="D46" s="11"/>
      <c r="E46" s="9"/>
      <c r="F46" s="9"/>
      <c r="G46" s="9"/>
      <c r="H46" s="9"/>
      <c r="I46" s="9"/>
      <c r="J46" s="9"/>
      <c r="K46" s="9"/>
      <c r="L46" s="9"/>
    </row>
    <row r="47" spans="2:12" hidden="1" outlineLevel="1">
      <c r="B47" s="15" t="s">
        <v>124</v>
      </c>
      <c r="C47" s="13">
        <v>46.9</v>
      </c>
      <c r="D47" s="11"/>
      <c r="E47" s="9"/>
      <c r="F47" s="9"/>
      <c r="G47" s="9"/>
      <c r="H47" s="9"/>
      <c r="I47" s="9"/>
      <c r="J47" s="9"/>
      <c r="K47" s="9"/>
      <c r="L47" s="9"/>
    </row>
    <row r="48" spans="2:12" hidden="1" outlineLevel="1">
      <c r="B48" s="15" t="s">
        <v>89</v>
      </c>
      <c r="C48" s="13">
        <v>40.200000000000003</v>
      </c>
      <c r="D48" s="11"/>
      <c r="E48" s="9"/>
      <c r="F48" s="9"/>
      <c r="G48" s="9"/>
      <c r="H48" s="9"/>
      <c r="I48" s="9"/>
      <c r="J48" s="9"/>
      <c r="K48" s="9"/>
      <c r="L48" s="9"/>
    </row>
    <row r="49" spans="2:12" collapsed="1">
      <c r="B49" s="14" t="s">
        <v>16</v>
      </c>
      <c r="C49" s="27">
        <f>+(C50+C51+C52+C53+C54+C55+C56)/7</f>
        <v>56.271428571428565</v>
      </c>
      <c r="D49" s="11"/>
      <c r="E49" s="9"/>
      <c r="F49" s="9"/>
      <c r="G49" s="9"/>
      <c r="H49" s="9"/>
      <c r="I49" s="9"/>
      <c r="J49" s="9"/>
      <c r="K49" s="9"/>
      <c r="L49" s="9"/>
    </row>
    <row r="50" spans="2:12" hidden="1" outlineLevel="1">
      <c r="B50" s="15" t="s">
        <v>16</v>
      </c>
      <c r="C50" s="13">
        <v>65.099999999999994</v>
      </c>
      <c r="D50" s="11"/>
      <c r="E50" s="9"/>
      <c r="F50" s="9"/>
      <c r="G50" s="9"/>
      <c r="H50" s="9"/>
      <c r="I50" s="9"/>
      <c r="J50" s="9"/>
      <c r="K50" s="9"/>
      <c r="L50" s="9"/>
    </row>
    <row r="51" spans="2:12" hidden="1" outlineLevel="1">
      <c r="B51" s="15" t="s">
        <v>125</v>
      </c>
      <c r="C51" s="13">
        <v>58.6</v>
      </c>
      <c r="D51" s="11"/>
      <c r="E51" s="9"/>
      <c r="F51" s="9"/>
      <c r="G51" s="9"/>
      <c r="H51" s="9"/>
      <c r="I51" s="9"/>
      <c r="J51" s="9"/>
      <c r="K51" s="9"/>
      <c r="L51" s="9"/>
    </row>
    <row r="52" spans="2:12" hidden="1" outlineLevel="1">
      <c r="B52" s="15" t="s">
        <v>126</v>
      </c>
      <c r="C52" s="13">
        <v>58.4</v>
      </c>
      <c r="D52" s="11"/>
      <c r="E52" s="9"/>
      <c r="F52" s="9"/>
      <c r="G52" s="9"/>
      <c r="H52" s="9"/>
      <c r="I52" s="9"/>
      <c r="J52" s="9"/>
      <c r="K52" s="9"/>
      <c r="L52" s="9"/>
    </row>
    <row r="53" spans="2:12" hidden="1" outlineLevel="1">
      <c r="B53" s="15" t="s">
        <v>127</v>
      </c>
      <c r="C53" s="13">
        <v>60.8</v>
      </c>
      <c r="D53" s="11"/>
      <c r="E53" s="9"/>
      <c r="F53" s="9"/>
      <c r="G53" s="9"/>
      <c r="H53" s="9"/>
      <c r="I53" s="9"/>
      <c r="J53" s="9"/>
      <c r="K53" s="9"/>
      <c r="L53" s="9"/>
    </row>
    <row r="54" spans="2:12" hidden="1" outlineLevel="1">
      <c r="B54" s="15" t="s">
        <v>128</v>
      </c>
      <c r="C54" s="13">
        <v>42.6</v>
      </c>
      <c r="D54" s="11"/>
      <c r="E54" s="9"/>
      <c r="F54" s="9"/>
      <c r="G54" s="9"/>
      <c r="H54" s="9"/>
      <c r="I54" s="9"/>
      <c r="J54" s="9"/>
      <c r="K54" s="9"/>
      <c r="L54" s="9"/>
    </row>
    <row r="55" spans="2:12" hidden="1" outlineLevel="1">
      <c r="B55" s="15" t="s">
        <v>129</v>
      </c>
      <c r="C55" s="13">
        <v>48.9</v>
      </c>
      <c r="D55" s="11"/>
      <c r="E55" s="9"/>
      <c r="F55" s="9"/>
      <c r="G55" s="9"/>
      <c r="H55" s="9"/>
      <c r="I55" s="9"/>
      <c r="J55" s="9"/>
      <c r="K55" s="9"/>
      <c r="L55" s="9"/>
    </row>
    <row r="56" spans="2:12" hidden="1" outlineLevel="1">
      <c r="B56" s="15" t="s">
        <v>130</v>
      </c>
      <c r="C56" s="13">
        <v>59.5</v>
      </c>
      <c r="D56" s="11"/>
      <c r="E56" s="9"/>
      <c r="F56" s="9"/>
      <c r="G56" s="9"/>
      <c r="H56" s="9"/>
      <c r="I56" s="9"/>
      <c r="J56" s="9"/>
      <c r="K56" s="9"/>
      <c r="L56" s="9"/>
    </row>
    <row r="57" spans="2:12" collapsed="1">
      <c r="B57" s="14" t="s">
        <v>17</v>
      </c>
      <c r="C57" s="27">
        <f>+(C58+C59+C60+C61+C62+C63)/6</f>
        <v>58.766666666666673</v>
      </c>
      <c r="D57" s="11"/>
      <c r="E57" s="9"/>
      <c r="F57" s="9"/>
      <c r="G57" s="9"/>
      <c r="H57" s="9"/>
      <c r="I57" s="9"/>
      <c r="J57" s="9"/>
      <c r="K57" s="9"/>
      <c r="L57" s="9"/>
    </row>
    <row r="58" spans="2:12" hidden="1" outlineLevel="1">
      <c r="B58" s="15" t="s">
        <v>131</v>
      </c>
      <c r="C58" s="13">
        <v>77.3</v>
      </c>
      <c r="D58" s="11"/>
      <c r="E58" s="9"/>
      <c r="F58" s="9"/>
      <c r="G58" s="9"/>
      <c r="H58" s="9"/>
      <c r="I58" s="9"/>
      <c r="J58" s="9"/>
      <c r="K58" s="9"/>
      <c r="L58" s="9"/>
    </row>
    <row r="59" spans="2:12" hidden="1" outlineLevel="1">
      <c r="B59" s="15" t="s">
        <v>132</v>
      </c>
      <c r="C59" s="13">
        <v>60.8</v>
      </c>
      <c r="D59" s="11"/>
      <c r="E59" s="9"/>
      <c r="F59" s="9"/>
      <c r="G59" s="9"/>
      <c r="H59" s="9"/>
      <c r="I59" s="9"/>
      <c r="J59" s="9"/>
      <c r="K59" s="9"/>
      <c r="L59" s="9"/>
    </row>
    <row r="60" spans="2:12" hidden="1" outlineLevel="1">
      <c r="B60" s="15" t="s">
        <v>133</v>
      </c>
      <c r="C60" s="13">
        <v>56.7</v>
      </c>
      <c r="D60" s="11"/>
      <c r="E60" s="9"/>
      <c r="F60" s="9"/>
      <c r="G60" s="9"/>
      <c r="H60" s="9"/>
      <c r="I60" s="9"/>
      <c r="J60" s="9"/>
      <c r="K60" s="9"/>
      <c r="L60" s="9"/>
    </row>
    <row r="61" spans="2:12" hidden="1" outlineLevel="1">
      <c r="B61" s="15" t="s">
        <v>134</v>
      </c>
      <c r="C61" s="13">
        <v>52.1</v>
      </c>
      <c r="D61" s="11"/>
      <c r="E61" s="9"/>
      <c r="F61" s="9"/>
      <c r="G61" s="9"/>
      <c r="H61" s="9"/>
      <c r="I61" s="9"/>
      <c r="J61" s="9"/>
      <c r="K61" s="9"/>
      <c r="L61" s="9"/>
    </row>
    <row r="62" spans="2:12" hidden="1" outlineLevel="1">
      <c r="B62" s="15" t="s">
        <v>135</v>
      </c>
      <c r="C62" s="13">
        <v>53.6</v>
      </c>
      <c r="D62" s="11"/>
      <c r="E62" s="9"/>
      <c r="F62" s="9"/>
      <c r="G62" s="9"/>
      <c r="H62" s="9"/>
      <c r="I62" s="9"/>
      <c r="J62" s="9"/>
      <c r="K62" s="9"/>
      <c r="L62" s="9"/>
    </row>
    <row r="63" spans="2:12" hidden="1" outlineLevel="1">
      <c r="B63" s="15" t="s">
        <v>432</v>
      </c>
      <c r="C63" s="13">
        <v>52.1</v>
      </c>
      <c r="D63" s="11"/>
      <c r="E63" s="9"/>
      <c r="F63" s="9"/>
      <c r="G63" s="9"/>
      <c r="H63" s="9"/>
      <c r="I63" s="9"/>
      <c r="J63" s="9"/>
      <c r="K63" s="9"/>
      <c r="L63" s="9"/>
    </row>
    <row r="64" spans="2:12" collapsed="1">
      <c r="B64" s="14" t="s">
        <v>18</v>
      </c>
      <c r="C64" s="27">
        <f>+(C65+C66+C67+C68+C69+C70+C71)/7</f>
        <v>74.55714285714285</v>
      </c>
      <c r="D64" s="11"/>
      <c r="E64" s="9"/>
      <c r="F64" s="9"/>
      <c r="G64" s="9"/>
      <c r="H64" s="9"/>
      <c r="I64" s="9"/>
      <c r="J64" s="9"/>
      <c r="K64" s="9"/>
      <c r="L64" s="9"/>
    </row>
    <row r="65" spans="2:12" hidden="1" outlineLevel="1">
      <c r="B65" s="15" t="s">
        <v>136</v>
      </c>
      <c r="C65" s="13">
        <v>79.099999999999994</v>
      </c>
      <c r="D65" s="11"/>
      <c r="E65" s="9"/>
      <c r="F65" s="9"/>
      <c r="G65" s="9"/>
      <c r="H65" s="9"/>
      <c r="I65" s="9"/>
      <c r="J65" s="9"/>
      <c r="K65" s="9"/>
      <c r="L65" s="9"/>
    </row>
    <row r="66" spans="2:12" hidden="1" outlineLevel="1">
      <c r="B66" s="15" t="s">
        <v>137</v>
      </c>
      <c r="C66" s="13">
        <v>81.599999999999994</v>
      </c>
      <c r="D66" s="11"/>
      <c r="E66" s="9"/>
      <c r="F66" s="9"/>
      <c r="G66" s="9"/>
      <c r="H66" s="9"/>
      <c r="I66" s="9"/>
      <c r="J66" s="9"/>
      <c r="K66" s="9"/>
      <c r="L66" s="9"/>
    </row>
    <row r="67" spans="2:12" hidden="1" outlineLevel="1">
      <c r="B67" s="15" t="s">
        <v>138</v>
      </c>
      <c r="C67" s="13">
        <v>77.099999999999994</v>
      </c>
      <c r="D67" s="11"/>
      <c r="E67" s="9"/>
      <c r="F67" s="9"/>
      <c r="G67" s="9"/>
      <c r="H67" s="9"/>
      <c r="I67" s="9"/>
      <c r="J67" s="9"/>
      <c r="K67" s="9"/>
      <c r="L67" s="9"/>
    </row>
    <row r="68" spans="2:12" hidden="1" outlineLevel="1">
      <c r="B68" s="15" t="s">
        <v>139</v>
      </c>
      <c r="C68" s="28">
        <v>81</v>
      </c>
      <c r="D68" s="11"/>
      <c r="E68" s="9"/>
      <c r="F68" s="9"/>
      <c r="G68" s="9"/>
      <c r="H68" s="9"/>
      <c r="I68" s="9"/>
      <c r="J68" s="9"/>
      <c r="K68" s="9"/>
      <c r="L68" s="9"/>
    </row>
    <row r="69" spans="2:12" hidden="1" outlineLevel="1">
      <c r="B69" s="15" t="s">
        <v>140</v>
      </c>
      <c r="C69" s="13">
        <v>72.900000000000006</v>
      </c>
      <c r="D69" s="11"/>
      <c r="E69" s="9"/>
      <c r="F69" s="9"/>
      <c r="G69" s="9"/>
      <c r="H69" s="9"/>
      <c r="I69" s="9"/>
      <c r="J69" s="9"/>
      <c r="K69" s="9"/>
      <c r="L69" s="9"/>
    </row>
    <row r="70" spans="2:12" hidden="1" outlineLevel="1">
      <c r="B70" s="15" t="s">
        <v>141</v>
      </c>
      <c r="C70" s="13">
        <v>63.3</v>
      </c>
      <c r="D70" s="11"/>
      <c r="E70" s="9"/>
      <c r="F70" s="9"/>
      <c r="G70" s="9"/>
      <c r="H70" s="9"/>
      <c r="I70" s="9"/>
      <c r="J70" s="9"/>
      <c r="K70" s="9"/>
      <c r="L70" s="9"/>
    </row>
    <row r="71" spans="2:12" hidden="1" outlineLevel="1">
      <c r="B71" s="15" t="s">
        <v>142</v>
      </c>
      <c r="C71" s="13">
        <v>66.900000000000006</v>
      </c>
      <c r="D71" s="11"/>
      <c r="E71" s="9"/>
      <c r="F71" s="9"/>
      <c r="G71" s="9"/>
      <c r="H71" s="9"/>
      <c r="I71" s="9"/>
      <c r="J71" s="9"/>
      <c r="K71" s="9"/>
      <c r="L71" s="9"/>
    </row>
    <row r="72" spans="2:12" collapsed="1">
      <c r="B72" s="14" t="s">
        <v>19</v>
      </c>
      <c r="C72" s="27">
        <f>+(C73+C74+C75+C76+C77+C78)/6</f>
        <v>82.75</v>
      </c>
      <c r="D72" s="11"/>
      <c r="E72" s="9"/>
      <c r="F72" s="9"/>
      <c r="G72" s="9"/>
      <c r="H72" s="9"/>
      <c r="I72" s="9"/>
      <c r="J72" s="9"/>
      <c r="K72" s="9"/>
      <c r="L72" s="9"/>
    </row>
    <row r="73" spans="2:12" hidden="1" outlineLevel="1">
      <c r="B73" s="15" t="s">
        <v>19</v>
      </c>
      <c r="C73" s="13">
        <v>91.9</v>
      </c>
      <c r="D73" s="11"/>
      <c r="E73" s="9"/>
      <c r="F73" s="9"/>
      <c r="G73" s="9"/>
      <c r="H73" s="9"/>
      <c r="I73" s="9"/>
      <c r="J73" s="9"/>
      <c r="K73" s="9"/>
      <c r="L73" s="9"/>
    </row>
    <row r="74" spans="2:12" hidden="1" outlineLevel="1">
      <c r="B74" s="15" t="s">
        <v>143</v>
      </c>
      <c r="C74" s="13">
        <v>70.900000000000006</v>
      </c>
      <c r="D74" s="11"/>
      <c r="E74" s="9"/>
      <c r="F74" s="9"/>
      <c r="G74" s="9"/>
      <c r="H74" s="9"/>
      <c r="I74" s="9"/>
      <c r="J74" s="9"/>
      <c r="K74" s="9"/>
      <c r="L74" s="9"/>
    </row>
    <row r="75" spans="2:12" hidden="1" outlineLevel="1">
      <c r="B75" s="15" t="s">
        <v>144</v>
      </c>
      <c r="C75" s="13">
        <v>91.9</v>
      </c>
      <c r="D75" s="11"/>
      <c r="E75" s="9"/>
      <c r="F75" s="9"/>
      <c r="G75" s="9"/>
      <c r="H75" s="9"/>
      <c r="I75" s="9"/>
      <c r="J75" s="9"/>
      <c r="K75" s="9"/>
      <c r="L75" s="9"/>
    </row>
    <row r="76" spans="2:12" hidden="1" outlineLevel="1">
      <c r="B76" s="15" t="s">
        <v>100</v>
      </c>
      <c r="C76" s="13">
        <v>81.7</v>
      </c>
      <c r="D76" s="11"/>
      <c r="E76" s="9"/>
      <c r="F76" s="9"/>
      <c r="G76" s="9"/>
      <c r="H76" s="9"/>
      <c r="I76" s="9"/>
      <c r="J76" s="9"/>
      <c r="K76" s="9"/>
      <c r="L76" s="9"/>
    </row>
    <row r="77" spans="2:12" hidden="1" outlineLevel="1">
      <c r="B77" s="15" t="s">
        <v>145</v>
      </c>
      <c r="C77" s="13">
        <v>82.1</v>
      </c>
      <c r="D77" s="11"/>
      <c r="E77" s="9"/>
      <c r="F77" s="9"/>
      <c r="G77" s="9"/>
      <c r="H77" s="9"/>
      <c r="I77" s="9"/>
      <c r="J77" s="9"/>
      <c r="K77" s="9"/>
      <c r="L77" s="9"/>
    </row>
    <row r="78" spans="2:12" hidden="1" outlineLevel="1">
      <c r="B78" s="15" t="s">
        <v>146</v>
      </c>
      <c r="C78" s="28">
        <v>78</v>
      </c>
      <c r="D78" s="11"/>
      <c r="E78" s="9"/>
      <c r="F78" s="9"/>
      <c r="G78" s="9"/>
      <c r="H78" s="9"/>
      <c r="I78" s="9"/>
      <c r="J78" s="9"/>
      <c r="K78" s="9"/>
      <c r="L78" s="9"/>
    </row>
    <row r="79" spans="2:12" collapsed="1">
      <c r="B79" s="14" t="s">
        <v>20</v>
      </c>
      <c r="C79" s="27">
        <f>+(C80+C81+C82+C83+C84)/5</f>
        <v>65.639999999999986</v>
      </c>
      <c r="D79" s="11"/>
      <c r="E79" s="9"/>
      <c r="F79" s="9"/>
      <c r="G79" s="9"/>
      <c r="H79" s="9"/>
      <c r="I79" s="9"/>
      <c r="J79" s="9"/>
      <c r="K79" s="9"/>
      <c r="L79" s="9"/>
    </row>
    <row r="80" spans="2:12" hidden="1" outlineLevel="1">
      <c r="B80" s="15" t="s">
        <v>20</v>
      </c>
      <c r="C80" s="13">
        <v>75.599999999999994</v>
      </c>
      <c r="D80" s="11"/>
      <c r="E80" s="9"/>
      <c r="F80" s="9"/>
      <c r="G80" s="9"/>
      <c r="H80" s="9"/>
      <c r="I80" s="9"/>
      <c r="J80" s="9"/>
      <c r="K80" s="9"/>
      <c r="L80" s="9"/>
    </row>
    <row r="81" spans="2:12" hidden="1" outlineLevel="1">
      <c r="B81" s="15" t="s">
        <v>147</v>
      </c>
      <c r="C81" s="13">
        <v>68.8</v>
      </c>
      <c r="D81" s="11"/>
      <c r="E81" s="9"/>
      <c r="F81" s="9"/>
      <c r="G81" s="9"/>
      <c r="H81" s="9"/>
      <c r="I81" s="9"/>
      <c r="J81" s="9"/>
      <c r="K81" s="9"/>
      <c r="L81" s="9"/>
    </row>
    <row r="82" spans="2:12" hidden="1" outlineLevel="1">
      <c r="B82" s="15" t="s">
        <v>105</v>
      </c>
      <c r="C82" s="13">
        <v>53.7</v>
      </c>
      <c r="D82" s="11"/>
      <c r="E82" s="9"/>
      <c r="F82" s="9"/>
      <c r="G82" s="9"/>
      <c r="H82" s="9"/>
      <c r="I82" s="9"/>
      <c r="J82" s="9"/>
      <c r="K82" s="9"/>
      <c r="L82" s="9"/>
    </row>
    <row r="83" spans="2:12" hidden="1" outlineLevel="1">
      <c r="B83" s="15" t="s">
        <v>148</v>
      </c>
      <c r="C83" s="13">
        <v>66.099999999999994</v>
      </c>
      <c r="D83" s="11"/>
      <c r="E83" s="9"/>
      <c r="F83" s="9"/>
      <c r="G83" s="9"/>
      <c r="H83" s="9"/>
      <c r="I83" s="9"/>
      <c r="J83" s="9"/>
      <c r="K83" s="9"/>
      <c r="L83" s="9"/>
    </row>
    <row r="84" spans="2:12" hidden="1" outlineLevel="1">
      <c r="B84" s="15" t="s">
        <v>149</v>
      </c>
      <c r="C84" s="28">
        <v>64</v>
      </c>
      <c r="D84" s="11"/>
      <c r="E84" s="9"/>
      <c r="F84" s="9"/>
      <c r="G84" s="9"/>
      <c r="H84" s="9"/>
      <c r="I84" s="9"/>
      <c r="J84" s="9"/>
      <c r="K84" s="9"/>
      <c r="L84" s="9"/>
    </row>
    <row r="85" spans="2:12" collapsed="1">
      <c r="B85" s="14" t="s">
        <v>21</v>
      </c>
      <c r="C85" s="27">
        <f>+(C86+C87+C88+C89+C90)/5</f>
        <v>76.859999999999985</v>
      </c>
      <c r="D85" s="11"/>
      <c r="E85" s="9"/>
      <c r="F85" s="9"/>
      <c r="G85" s="9"/>
      <c r="H85" s="9"/>
      <c r="I85" s="9"/>
      <c r="J85" s="9"/>
      <c r="K85" s="9"/>
      <c r="L85" s="9"/>
    </row>
    <row r="86" spans="2:12" hidden="1" outlineLevel="1">
      <c r="B86" s="15" t="s">
        <v>150</v>
      </c>
      <c r="C86" s="13">
        <v>83.4</v>
      </c>
      <c r="D86" s="11"/>
      <c r="E86" s="9"/>
      <c r="F86" s="9"/>
      <c r="G86" s="9"/>
      <c r="H86" s="9"/>
      <c r="I86" s="9"/>
      <c r="J86" s="9"/>
      <c r="K86" s="9"/>
      <c r="L86" s="9"/>
    </row>
    <row r="87" spans="2:12" hidden="1" outlineLevel="1">
      <c r="B87" s="15" t="s">
        <v>40</v>
      </c>
      <c r="C87" s="13">
        <v>79.099999999999994</v>
      </c>
      <c r="D87" s="11"/>
      <c r="E87" s="9"/>
      <c r="F87" s="9"/>
      <c r="G87" s="9"/>
      <c r="H87" s="9"/>
      <c r="I87" s="9"/>
      <c r="J87" s="9"/>
      <c r="K87" s="9"/>
      <c r="L87" s="9"/>
    </row>
    <row r="88" spans="2:12" hidden="1" outlineLevel="1">
      <c r="B88" s="15" t="s">
        <v>151</v>
      </c>
      <c r="C88" s="13">
        <v>74.599999999999994</v>
      </c>
      <c r="D88" s="11"/>
      <c r="E88" s="9"/>
      <c r="F88" s="9"/>
      <c r="G88" s="9"/>
      <c r="H88" s="9"/>
      <c r="I88" s="9"/>
      <c r="J88" s="9"/>
      <c r="K88" s="9"/>
      <c r="L88" s="9"/>
    </row>
    <row r="89" spans="2:12" hidden="1" outlineLevel="1">
      <c r="B89" s="15" t="s">
        <v>152</v>
      </c>
      <c r="C89" s="13">
        <v>82.1</v>
      </c>
      <c r="D89" s="11"/>
      <c r="E89" s="9"/>
      <c r="F89" s="9"/>
      <c r="G89" s="9"/>
      <c r="H89" s="9"/>
      <c r="I89" s="9"/>
      <c r="J89" s="9"/>
      <c r="K89" s="9"/>
      <c r="L89" s="9"/>
    </row>
    <row r="90" spans="2:12" hidden="1" outlineLevel="1">
      <c r="B90" s="15" t="s">
        <v>153</v>
      </c>
      <c r="C90" s="13">
        <v>65.099999999999994</v>
      </c>
      <c r="D90" s="11"/>
      <c r="E90" s="9"/>
      <c r="F90" s="9"/>
      <c r="G90" s="9"/>
      <c r="H90" s="9"/>
      <c r="I90" s="9"/>
      <c r="J90" s="9"/>
      <c r="K90" s="9"/>
      <c r="L90" s="9"/>
    </row>
    <row r="91" spans="2:12" collapsed="1">
      <c r="B91" s="14" t="s">
        <v>22</v>
      </c>
      <c r="C91" s="27">
        <f>+(C92+C93+C94+C95+C96)/5</f>
        <v>48.78</v>
      </c>
      <c r="D91" s="11"/>
      <c r="E91" s="9"/>
      <c r="F91" s="9"/>
      <c r="G91" s="9"/>
      <c r="H91" s="9"/>
      <c r="I91" s="9"/>
      <c r="J91" s="9"/>
      <c r="K91" s="9"/>
      <c r="L91" s="9"/>
    </row>
    <row r="92" spans="2:12" hidden="1" outlineLevel="1">
      <c r="B92" s="15" t="s">
        <v>154</v>
      </c>
      <c r="C92" s="13">
        <v>64.7</v>
      </c>
      <c r="D92" s="11"/>
      <c r="E92" s="9"/>
      <c r="F92" s="9"/>
      <c r="G92" s="9"/>
      <c r="H92" s="9"/>
      <c r="I92" s="9"/>
      <c r="J92" s="9"/>
      <c r="K92" s="9"/>
      <c r="L92" s="9"/>
    </row>
    <row r="93" spans="2:12" hidden="1" outlineLevel="1">
      <c r="B93" s="15" t="s">
        <v>155</v>
      </c>
      <c r="C93" s="13">
        <v>49.4</v>
      </c>
      <c r="D93" s="11"/>
      <c r="E93" s="9"/>
      <c r="F93" s="9"/>
      <c r="G93" s="9"/>
      <c r="H93" s="9"/>
      <c r="I93" s="9"/>
      <c r="J93" s="9"/>
      <c r="K93" s="9"/>
      <c r="L93" s="9"/>
    </row>
    <row r="94" spans="2:12" hidden="1" outlineLevel="1">
      <c r="B94" s="15" t="s">
        <v>156</v>
      </c>
      <c r="C94" s="13">
        <v>53.5</v>
      </c>
      <c r="D94" s="11"/>
      <c r="E94" s="9"/>
      <c r="F94" s="9"/>
      <c r="G94" s="9"/>
      <c r="H94" s="9"/>
      <c r="I94" s="9"/>
      <c r="J94" s="9"/>
      <c r="K94" s="9"/>
      <c r="L94" s="9"/>
    </row>
    <row r="95" spans="2:12" hidden="1" outlineLevel="1">
      <c r="B95" s="15" t="s">
        <v>157</v>
      </c>
      <c r="C95" s="13">
        <v>40.200000000000003</v>
      </c>
      <c r="D95" s="11"/>
      <c r="E95" s="9"/>
      <c r="F95" s="9"/>
      <c r="G95" s="9"/>
      <c r="H95" s="9"/>
      <c r="I95" s="9"/>
      <c r="J95" s="9"/>
      <c r="K95" s="9"/>
      <c r="L95" s="9"/>
    </row>
    <row r="96" spans="2:12" hidden="1" outlineLevel="1">
      <c r="B96" s="15" t="s">
        <v>158</v>
      </c>
      <c r="C96" s="13">
        <v>36.1</v>
      </c>
      <c r="D96" s="11"/>
      <c r="E96" s="9"/>
      <c r="F96" s="9"/>
      <c r="G96" s="9"/>
      <c r="H96" s="9"/>
      <c r="I96" s="9"/>
      <c r="J96" s="9"/>
      <c r="K96" s="9"/>
      <c r="L96" s="9"/>
    </row>
    <row r="97" spans="2:12" collapsed="1">
      <c r="B97" s="14" t="s">
        <v>23</v>
      </c>
      <c r="C97" s="27">
        <f>+(C98+C99+C100+C101+C102)/5</f>
        <v>74.38000000000001</v>
      </c>
      <c r="D97" s="11"/>
      <c r="E97" s="9"/>
      <c r="F97" s="9"/>
      <c r="G97" s="9"/>
      <c r="H97" s="9"/>
      <c r="I97" s="9"/>
      <c r="J97" s="9"/>
      <c r="K97" s="9"/>
      <c r="L97" s="9"/>
    </row>
    <row r="98" spans="2:12" hidden="1" outlineLevel="1">
      <c r="B98" s="15" t="s">
        <v>159</v>
      </c>
      <c r="C98" s="13">
        <v>83.3</v>
      </c>
      <c r="D98" s="11"/>
      <c r="E98" s="9"/>
      <c r="F98" s="9"/>
      <c r="G98" s="9"/>
      <c r="H98" s="9"/>
      <c r="I98" s="9"/>
      <c r="J98" s="9"/>
      <c r="K98" s="9"/>
      <c r="L98" s="9"/>
    </row>
    <row r="99" spans="2:12" hidden="1" outlineLevel="1">
      <c r="B99" s="15" t="s">
        <v>160</v>
      </c>
      <c r="C99" s="13">
        <v>65.8</v>
      </c>
      <c r="D99" s="11"/>
      <c r="E99" s="9"/>
      <c r="F99" s="9"/>
      <c r="G99" s="9"/>
      <c r="H99" s="9"/>
      <c r="I99" s="9"/>
      <c r="J99" s="9"/>
      <c r="K99" s="9"/>
      <c r="L99" s="9"/>
    </row>
    <row r="100" spans="2:12" hidden="1" outlineLevel="1">
      <c r="B100" s="15" t="s">
        <v>161</v>
      </c>
      <c r="C100" s="13">
        <v>87.4</v>
      </c>
      <c r="D100" s="11"/>
      <c r="E100" s="9"/>
      <c r="F100" s="9"/>
      <c r="G100" s="9"/>
      <c r="H100" s="9"/>
      <c r="I100" s="9"/>
      <c r="J100" s="9"/>
      <c r="K100" s="9"/>
      <c r="L100" s="9"/>
    </row>
    <row r="101" spans="2:12" hidden="1" outlineLevel="1">
      <c r="B101" s="15" t="s">
        <v>162</v>
      </c>
      <c r="C101" s="13">
        <v>58.1</v>
      </c>
      <c r="D101" s="11"/>
      <c r="E101" s="9"/>
      <c r="F101" s="9"/>
      <c r="G101" s="9"/>
      <c r="H101" s="9"/>
      <c r="I101" s="9"/>
      <c r="J101" s="9"/>
      <c r="K101" s="9"/>
      <c r="L101" s="9"/>
    </row>
    <row r="102" spans="2:12" hidden="1" outlineLevel="1">
      <c r="B102" s="15" t="s">
        <v>163</v>
      </c>
      <c r="C102" s="13">
        <v>77.3</v>
      </c>
      <c r="D102" s="11"/>
      <c r="E102" s="9"/>
      <c r="F102" s="9"/>
      <c r="G102" s="9"/>
      <c r="H102" s="9"/>
      <c r="I102" s="9"/>
      <c r="J102" s="9"/>
      <c r="K102" s="9"/>
      <c r="L102" s="9"/>
    </row>
    <row r="103" spans="2:12" collapsed="1">
      <c r="B103" s="14" t="s">
        <v>24</v>
      </c>
      <c r="C103" s="27">
        <f>+(C104+C105+C106)/3</f>
        <v>78.5</v>
      </c>
      <c r="D103" s="11"/>
      <c r="E103" s="9"/>
      <c r="F103" s="9"/>
      <c r="G103" s="9"/>
      <c r="H103" s="9"/>
      <c r="I103" s="9"/>
      <c r="J103" s="9"/>
      <c r="K103" s="9"/>
      <c r="L103" s="9"/>
    </row>
    <row r="104" spans="2:12" hidden="1" outlineLevel="1">
      <c r="B104" s="15" t="s">
        <v>164</v>
      </c>
      <c r="C104" s="13">
        <v>88.2</v>
      </c>
      <c r="D104" s="11"/>
      <c r="E104" s="9"/>
      <c r="F104" s="9"/>
      <c r="G104" s="9"/>
      <c r="H104" s="9"/>
      <c r="I104" s="9"/>
      <c r="J104" s="9"/>
      <c r="K104" s="9"/>
      <c r="L104" s="9"/>
    </row>
    <row r="105" spans="2:12" hidden="1" outlineLevel="1">
      <c r="B105" s="15" t="s">
        <v>165</v>
      </c>
      <c r="C105" s="13">
        <v>69.099999999999994</v>
      </c>
      <c r="D105" s="11"/>
      <c r="E105" s="9"/>
      <c r="F105" s="9"/>
      <c r="G105" s="9"/>
      <c r="H105" s="9"/>
      <c r="I105" s="9"/>
      <c r="J105" s="9"/>
      <c r="K105" s="9"/>
      <c r="L105" s="9"/>
    </row>
    <row r="106" spans="2:12" hidden="1" outlineLevel="1">
      <c r="B106" s="15" t="s">
        <v>166</v>
      </c>
      <c r="C106" s="13">
        <v>78.2</v>
      </c>
      <c r="D106" s="11"/>
      <c r="E106" s="9"/>
      <c r="F106" s="9"/>
      <c r="G106" s="9"/>
      <c r="H106" s="9"/>
      <c r="I106" s="9"/>
      <c r="J106" s="9"/>
      <c r="K106" s="9"/>
      <c r="L106" s="9"/>
    </row>
    <row r="107" spans="2:12" collapsed="1">
      <c r="B107" s="14" t="s">
        <v>25</v>
      </c>
      <c r="C107" s="27">
        <f>+(C108+C109+C110+C111)/4</f>
        <v>84.65</v>
      </c>
      <c r="D107" s="13"/>
      <c r="E107" s="9"/>
      <c r="F107" s="9"/>
      <c r="G107" s="9"/>
      <c r="H107" s="9"/>
      <c r="I107" s="9"/>
      <c r="J107" s="9"/>
      <c r="K107" s="9"/>
      <c r="L107" s="9"/>
    </row>
    <row r="108" spans="2:12" hidden="1" outlineLevel="1">
      <c r="B108" s="15" t="s">
        <v>167</v>
      </c>
      <c r="C108" s="13">
        <v>86.9</v>
      </c>
      <c r="D108" s="13"/>
      <c r="E108" s="9"/>
      <c r="F108" s="9"/>
      <c r="G108" s="9"/>
      <c r="H108" s="9"/>
      <c r="I108" s="9"/>
      <c r="J108" s="9"/>
      <c r="K108" s="9"/>
      <c r="L108" s="9"/>
    </row>
    <row r="109" spans="2:12" hidden="1" outlineLevel="1">
      <c r="B109" s="15" t="s">
        <v>168</v>
      </c>
      <c r="C109" s="13">
        <v>90.2</v>
      </c>
      <c r="D109" s="13"/>
      <c r="E109" s="9"/>
      <c r="F109" s="9"/>
      <c r="G109" s="9"/>
      <c r="H109" s="9"/>
      <c r="I109" s="9"/>
      <c r="J109" s="9"/>
      <c r="K109" s="9"/>
      <c r="L109" s="9"/>
    </row>
    <row r="110" spans="2:12" hidden="1" outlineLevel="1">
      <c r="B110" s="15" t="s">
        <v>169</v>
      </c>
      <c r="C110" s="13">
        <v>78.3</v>
      </c>
      <c r="D110" s="13"/>
      <c r="E110" s="9"/>
      <c r="F110" s="9"/>
      <c r="G110" s="9"/>
      <c r="H110" s="9"/>
      <c r="I110" s="9"/>
      <c r="J110" s="9"/>
      <c r="K110" s="9"/>
      <c r="L110" s="9"/>
    </row>
    <row r="111" spans="2:12" hidden="1" outlineLevel="1">
      <c r="B111" s="15" t="s">
        <v>40</v>
      </c>
      <c r="C111" s="13">
        <v>83.2</v>
      </c>
      <c r="D111" s="13"/>
      <c r="E111" s="9"/>
      <c r="F111" s="9"/>
      <c r="G111" s="9"/>
      <c r="H111" s="9"/>
      <c r="I111" s="9"/>
      <c r="J111" s="9"/>
      <c r="K111" s="9"/>
      <c r="L111" s="9"/>
    </row>
    <row r="112" spans="2:12" collapsed="1">
      <c r="B112" s="14" t="s">
        <v>26</v>
      </c>
      <c r="C112" s="27">
        <f>+(C113+C114+C115+C116+C117)/5</f>
        <v>54.260000000000005</v>
      </c>
      <c r="D112" s="11"/>
      <c r="E112" s="9"/>
      <c r="F112" s="9"/>
      <c r="G112" s="9"/>
      <c r="H112" s="9"/>
      <c r="I112" s="9"/>
      <c r="J112" s="9"/>
      <c r="K112" s="9"/>
      <c r="L112" s="9"/>
    </row>
    <row r="113" spans="2:12" hidden="1" outlineLevel="1">
      <c r="B113" s="15" t="s">
        <v>44</v>
      </c>
      <c r="C113" s="13">
        <v>64.2</v>
      </c>
      <c r="D113" s="11"/>
      <c r="E113" s="9"/>
      <c r="F113" s="9"/>
      <c r="G113" s="9"/>
      <c r="H113" s="9"/>
      <c r="I113" s="9"/>
      <c r="J113" s="9"/>
      <c r="K113" s="9"/>
      <c r="L113" s="9"/>
    </row>
    <row r="114" spans="2:12" hidden="1" outlineLevel="1">
      <c r="B114" s="15" t="s">
        <v>167</v>
      </c>
      <c r="C114" s="13">
        <v>72.2</v>
      </c>
      <c r="D114" s="11"/>
      <c r="E114" s="9"/>
      <c r="F114" s="9"/>
      <c r="G114" s="9"/>
      <c r="H114" s="9"/>
      <c r="I114" s="9"/>
      <c r="J114" s="9"/>
      <c r="K114" s="9"/>
      <c r="L114" s="9"/>
    </row>
    <row r="115" spans="2:12" hidden="1" outlineLevel="1">
      <c r="B115" s="15" t="s">
        <v>170</v>
      </c>
      <c r="C115" s="13">
        <v>45.5</v>
      </c>
      <c r="D115" s="11"/>
      <c r="E115" s="9"/>
      <c r="F115" s="9"/>
      <c r="G115" s="9"/>
      <c r="H115" s="9"/>
      <c r="I115" s="9"/>
      <c r="J115" s="9"/>
      <c r="K115" s="9"/>
      <c r="L115" s="9"/>
    </row>
    <row r="116" spans="2:12" hidden="1" outlineLevel="1">
      <c r="B116" s="15" t="s">
        <v>171</v>
      </c>
      <c r="C116" s="28">
        <v>41</v>
      </c>
      <c r="D116" s="11"/>
      <c r="E116" s="9"/>
      <c r="F116" s="9"/>
      <c r="G116" s="9"/>
      <c r="H116" s="9"/>
      <c r="I116" s="9"/>
      <c r="J116" s="9"/>
      <c r="K116" s="9"/>
      <c r="L116" s="9"/>
    </row>
    <row r="117" spans="2:12" hidden="1" outlineLevel="1">
      <c r="B117" s="15" t="s">
        <v>172</v>
      </c>
      <c r="C117" s="13">
        <v>48.4</v>
      </c>
      <c r="D117" s="11"/>
      <c r="E117" s="9"/>
      <c r="F117" s="9"/>
      <c r="G117" s="9"/>
      <c r="H117" s="9"/>
      <c r="I117" s="9"/>
      <c r="J117" s="9"/>
      <c r="K117" s="9"/>
      <c r="L117" s="9"/>
    </row>
    <row r="118" spans="2:12" collapsed="1">
      <c r="B118" s="14" t="s">
        <v>27</v>
      </c>
      <c r="C118" s="27">
        <f>+(C119+C120+C121)/3</f>
        <v>51.866666666666674</v>
      </c>
      <c r="D118" s="11"/>
      <c r="E118" s="9"/>
      <c r="F118" s="9"/>
      <c r="G118" s="9"/>
      <c r="H118" s="9"/>
      <c r="I118" s="9"/>
      <c r="J118" s="9"/>
      <c r="K118" s="9"/>
      <c r="L118" s="9"/>
    </row>
    <row r="119" spans="2:12" hidden="1" outlineLevel="1">
      <c r="B119" s="15" t="s">
        <v>173</v>
      </c>
      <c r="C119" s="13">
        <v>58.7</v>
      </c>
      <c r="D119" s="11"/>
      <c r="E119" s="9"/>
      <c r="F119" s="9"/>
      <c r="G119" s="9"/>
      <c r="H119" s="9"/>
      <c r="I119" s="9"/>
      <c r="J119" s="9"/>
      <c r="K119" s="9"/>
      <c r="L119" s="9"/>
    </row>
    <row r="120" spans="2:12" hidden="1" outlineLevel="1">
      <c r="B120" s="15" t="s">
        <v>174</v>
      </c>
      <c r="C120" s="13">
        <v>45.6</v>
      </c>
      <c r="D120" s="11"/>
      <c r="E120" s="9"/>
      <c r="F120" s="9"/>
      <c r="G120" s="9"/>
      <c r="H120" s="9"/>
      <c r="I120" s="9"/>
      <c r="J120" s="9"/>
      <c r="K120" s="9"/>
      <c r="L120" s="9"/>
    </row>
    <row r="121" spans="2:12" hidden="1" outlineLevel="1">
      <c r="B121" s="15" t="s">
        <v>175</v>
      </c>
      <c r="C121" s="13">
        <v>51.3</v>
      </c>
      <c r="D121" s="11"/>
      <c r="E121" s="9"/>
      <c r="F121" s="9"/>
      <c r="G121" s="9"/>
      <c r="H121" s="9"/>
      <c r="I121" s="9"/>
      <c r="J121" s="9"/>
      <c r="K121" s="9"/>
      <c r="L121" s="9"/>
    </row>
    <row r="122" spans="2:12" collapsed="1">
      <c r="B122" s="14" t="s">
        <v>28</v>
      </c>
      <c r="C122" s="27">
        <f>+(C123+C124+C125+C126)/4</f>
        <v>82.575000000000003</v>
      </c>
      <c r="D122" s="11"/>
      <c r="E122" s="9"/>
      <c r="F122" s="9"/>
      <c r="G122" s="9"/>
      <c r="H122" s="9"/>
      <c r="I122" s="9"/>
      <c r="J122" s="9"/>
      <c r="K122" s="9"/>
      <c r="L122" s="9"/>
    </row>
    <row r="123" spans="2:12" hidden="1" outlineLevel="1">
      <c r="B123" s="15" t="s">
        <v>28</v>
      </c>
      <c r="C123" s="13">
        <v>85.6</v>
      </c>
      <c r="D123" s="11"/>
      <c r="E123" s="9"/>
      <c r="F123" s="9"/>
      <c r="G123" s="9"/>
      <c r="H123" s="9"/>
      <c r="I123" s="9"/>
      <c r="J123" s="9"/>
      <c r="K123" s="9"/>
      <c r="L123" s="9"/>
    </row>
    <row r="124" spans="2:12" hidden="1" outlineLevel="1">
      <c r="B124" s="15" t="s">
        <v>176</v>
      </c>
      <c r="C124" s="13">
        <v>76.5</v>
      </c>
      <c r="D124" s="11"/>
      <c r="E124" s="9"/>
      <c r="F124" s="9"/>
      <c r="G124" s="9"/>
      <c r="H124" s="9"/>
      <c r="I124" s="9"/>
      <c r="J124" s="9"/>
      <c r="K124" s="9"/>
      <c r="L124" s="9"/>
    </row>
    <row r="125" spans="2:12" hidden="1" outlineLevel="1">
      <c r="B125" s="15" t="s">
        <v>177</v>
      </c>
      <c r="C125" s="13">
        <v>100</v>
      </c>
      <c r="D125" s="11"/>
      <c r="E125" s="9"/>
      <c r="F125" s="9"/>
      <c r="G125" s="9"/>
      <c r="H125" s="9"/>
      <c r="I125" s="9"/>
      <c r="J125" s="9"/>
      <c r="K125" s="9"/>
      <c r="L125" s="9"/>
    </row>
    <row r="126" spans="2:12" hidden="1" outlineLevel="1">
      <c r="B126" s="15" t="s">
        <v>178</v>
      </c>
      <c r="C126" s="13">
        <v>68.2</v>
      </c>
      <c r="D126" s="11"/>
      <c r="E126" s="9"/>
      <c r="F126" s="9"/>
      <c r="G126" s="9"/>
      <c r="H126" s="9"/>
      <c r="I126" s="9"/>
      <c r="J126" s="9"/>
      <c r="K126" s="9"/>
      <c r="L126" s="9"/>
    </row>
    <row r="127" spans="2:12" collapsed="1">
      <c r="B127" s="14" t="s">
        <v>29</v>
      </c>
      <c r="C127" s="27">
        <f>+(C128+C129+C130+C131+C132+C133)/6</f>
        <v>50.566666666666663</v>
      </c>
      <c r="D127" s="11"/>
      <c r="E127" s="9"/>
      <c r="F127" s="9"/>
      <c r="G127" s="9"/>
      <c r="H127" s="9"/>
      <c r="I127" s="9"/>
      <c r="J127" s="9"/>
      <c r="K127" s="9"/>
      <c r="L127" s="9"/>
    </row>
    <row r="128" spans="2:12" hidden="1" outlineLevel="1">
      <c r="B128" s="15" t="s">
        <v>44</v>
      </c>
      <c r="C128" s="28">
        <v>64</v>
      </c>
      <c r="D128" s="11"/>
      <c r="E128" s="9"/>
      <c r="F128" s="9"/>
      <c r="G128" s="9"/>
      <c r="H128" s="9"/>
      <c r="I128" s="9"/>
      <c r="J128" s="9"/>
      <c r="K128" s="9"/>
      <c r="L128" s="9"/>
    </row>
    <row r="129" spans="2:12" hidden="1" outlineLevel="1">
      <c r="B129" s="15" t="s">
        <v>179</v>
      </c>
      <c r="C129" s="13">
        <v>45.2</v>
      </c>
      <c r="D129" s="11"/>
      <c r="E129" s="9"/>
      <c r="F129" s="9"/>
      <c r="G129" s="9"/>
      <c r="H129" s="9"/>
      <c r="I129" s="9"/>
      <c r="J129" s="9"/>
      <c r="K129" s="9"/>
      <c r="L129" s="9"/>
    </row>
    <row r="130" spans="2:12" hidden="1" outlineLevel="1">
      <c r="B130" s="15" t="s">
        <v>180</v>
      </c>
      <c r="C130" s="13">
        <v>44.8</v>
      </c>
      <c r="D130" s="11"/>
      <c r="E130" s="9"/>
      <c r="F130" s="9"/>
      <c r="G130" s="9"/>
      <c r="H130" s="9"/>
      <c r="I130" s="9"/>
      <c r="J130" s="9"/>
      <c r="K130" s="9"/>
      <c r="L130" s="9"/>
    </row>
    <row r="131" spans="2:12" hidden="1" outlineLevel="1">
      <c r="B131" s="15" t="s">
        <v>150</v>
      </c>
      <c r="C131" s="13">
        <v>45.2</v>
      </c>
      <c r="D131" s="11"/>
      <c r="E131" s="9"/>
      <c r="F131" s="9"/>
      <c r="G131" s="9"/>
      <c r="H131" s="9"/>
      <c r="I131" s="9"/>
      <c r="J131" s="9"/>
      <c r="K131" s="9"/>
      <c r="L131" s="9"/>
    </row>
    <row r="132" spans="2:12" hidden="1" outlineLevel="1">
      <c r="B132" s="15" t="s">
        <v>57</v>
      </c>
      <c r="C132" s="13">
        <v>49.7</v>
      </c>
      <c r="D132" s="11"/>
      <c r="E132" s="9"/>
      <c r="F132" s="9"/>
      <c r="G132" s="9"/>
      <c r="H132" s="9"/>
      <c r="I132" s="9"/>
      <c r="J132" s="9"/>
      <c r="K132" s="9"/>
      <c r="L132" s="9"/>
    </row>
    <row r="133" spans="2:12" hidden="1" outlineLevel="1">
      <c r="B133" s="15" t="s">
        <v>105</v>
      </c>
      <c r="C133" s="13">
        <v>54.5</v>
      </c>
      <c r="D133" s="11"/>
      <c r="E133" s="9"/>
      <c r="F133" s="9"/>
      <c r="G133" s="9"/>
      <c r="H133" s="9"/>
      <c r="I133" s="9"/>
      <c r="J133" s="9"/>
      <c r="K133" s="9"/>
      <c r="L133" s="9"/>
    </row>
    <row r="134" spans="2:12" collapsed="1">
      <c r="B134" s="14" t="s">
        <v>181</v>
      </c>
      <c r="C134" s="27">
        <f>+(C135+C136+C137+C138+C139+C140+C141+C142+C143+C144+C145+C146+C147)/13</f>
        <v>66.34615384615384</v>
      </c>
      <c r="D134" s="11"/>
      <c r="E134" s="9"/>
      <c r="F134" s="9"/>
      <c r="G134" s="9"/>
      <c r="H134" s="9"/>
      <c r="I134" s="9"/>
      <c r="J134" s="9"/>
      <c r="K134" s="9"/>
      <c r="L134" s="9"/>
    </row>
    <row r="135" spans="2:12" hidden="1" outlineLevel="1">
      <c r="B135" s="15" t="s">
        <v>181</v>
      </c>
      <c r="C135" s="28">
        <v>72</v>
      </c>
      <c r="D135" s="11"/>
      <c r="E135" s="9"/>
      <c r="F135" s="9"/>
      <c r="G135" s="9"/>
      <c r="H135" s="9"/>
      <c r="I135" s="9"/>
      <c r="J135" s="9"/>
      <c r="K135" s="9"/>
      <c r="L135" s="9"/>
    </row>
    <row r="136" spans="2:12" hidden="1" outlineLevel="1">
      <c r="B136" s="15" t="s">
        <v>11</v>
      </c>
      <c r="C136" s="13">
        <v>70.400000000000006</v>
      </c>
      <c r="D136" s="11"/>
      <c r="E136" s="9"/>
      <c r="F136" s="9"/>
      <c r="G136" s="9"/>
      <c r="H136" s="9"/>
      <c r="I136" s="9"/>
      <c r="J136" s="9"/>
      <c r="K136" s="9"/>
      <c r="L136" s="9"/>
    </row>
    <row r="137" spans="2:12" hidden="1" outlineLevel="1">
      <c r="B137" s="15" t="s">
        <v>182</v>
      </c>
      <c r="C137" s="13">
        <v>62.6</v>
      </c>
      <c r="D137" s="11"/>
      <c r="E137" s="9"/>
      <c r="F137" s="9"/>
      <c r="G137" s="9"/>
      <c r="H137" s="9"/>
      <c r="I137" s="9"/>
      <c r="J137" s="9"/>
      <c r="K137" s="9"/>
      <c r="L137" s="9"/>
    </row>
    <row r="138" spans="2:12" hidden="1" outlineLevel="1">
      <c r="B138" s="15" t="s">
        <v>105</v>
      </c>
      <c r="C138" s="13">
        <v>73.3</v>
      </c>
      <c r="D138" s="11"/>
      <c r="E138" s="9"/>
      <c r="F138" s="9"/>
      <c r="G138" s="9"/>
      <c r="H138" s="9"/>
      <c r="I138" s="9"/>
      <c r="J138" s="9"/>
      <c r="K138" s="9"/>
      <c r="L138" s="9"/>
    </row>
    <row r="139" spans="2:12" hidden="1" outlineLevel="1">
      <c r="B139" s="15" t="s">
        <v>183</v>
      </c>
      <c r="C139" s="13">
        <v>70.8</v>
      </c>
      <c r="D139" s="11"/>
      <c r="E139" s="9"/>
      <c r="F139" s="9"/>
      <c r="G139" s="9"/>
      <c r="H139" s="9"/>
      <c r="I139" s="9"/>
      <c r="J139" s="9"/>
      <c r="K139" s="9"/>
      <c r="L139" s="9"/>
    </row>
    <row r="140" spans="2:12" hidden="1" outlineLevel="1">
      <c r="B140" s="15" t="s">
        <v>150</v>
      </c>
      <c r="C140" s="13">
        <v>58.9</v>
      </c>
      <c r="D140" s="11"/>
      <c r="E140" s="9"/>
      <c r="F140" s="9"/>
      <c r="G140" s="9"/>
      <c r="H140" s="9"/>
      <c r="I140" s="9"/>
      <c r="J140" s="9"/>
      <c r="K140" s="9"/>
      <c r="L140" s="9"/>
    </row>
    <row r="141" spans="2:12" hidden="1" outlineLevel="1">
      <c r="B141" s="15" t="s">
        <v>168</v>
      </c>
      <c r="C141" s="13">
        <v>58.2</v>
      </c>
      <c r="D141" s="11"/>
      <c r="E141" s="9"/>
      <c r="F141" s="9"/>
      <c r="G141" s="9"/>
      <c r="H141" s="9"/>
      <c r="I141" s="9"/>
      <c r="J141" s="9"/>
      <c r="K141" s="9"/>
      <c r="L141" s="9"/>
    </row>
    <row r="142" spans="2:12" hidden="1" outlineLevel="1">
      <c r="B142" s="15" t="s">
        <v>40</v>
      </c>
      <c r="C142" s="13">
        <v>67.099999999999994</v>
      </c>
      <c r="D142" s="11"/>
      <c r="E142" s="9"/>
      <c r="F142" s="9"/>
      <c r="G142" s="9"/>
      <c r="H142" s="9"/>
      <c r="I142" s="9"/>
      <c r="J142" s="9"/>
      <c r="K142" s="9"/>
      <c r="L142" s="9"/>
    </row>
    <row r="143" spans="2:12" hidden="1" outlineLevel="1">
      <c r="B143" s="15" t="s">
        <v>184</v>
      </c>
      <c r="C143" s="13">
        <v>67.3</v>
      </c>
      <c r="D143" s="11"/>
      <c r="E143" s="9"/>
      <c r="F143" s="9"/>
      <c r="G143" s="9"/>
      <c r="H143" s="9"/>
      <c r="I143" s="9"/>
      <c r="J143" s="9"/>
      <c r="K143" s="9"/>
      <c r="L143" s="9"/>
    </row>
    <row r="144" spans="2:12" hidden="1" outlineLevel="1">
      <c r="B144" s="15" t="s">
        <v>13</v>
      </c>
      <c r="C144" s="13">
        <v>63.3</v>
      </c>
      <c r="D144" s="11"/>
      <c r="E144" s="9"/>
      <c r="F144" s="9"/>
      <c r="G144" s="9"/>
      <c r="H144" s="9"/>
      <c r="I144" s="9"/>
      <c r="J144" s="9"/>
      <c r="K144" s="9"/>
      <c r="L144" s="9"/>
    </row>
    <row r="145" spans="2:12" hidden="1" outlineLevel="1">
      <c r="B145" s="15" t="s">
        <v>185</v>
      </c>
      <c r="C145" s="13">
        <v>63.9</v>
      </c>
      <c r="D145" s="11"/>
      <c r="E145" s="9"/>
      <c r="F145" s="9"/>
      <c r="G145" s="9"/>
      <c r="H145" s="9"/>
      <c r="I145" s="9"/>
      <c r="J145" s="9"/>
      <c r="K145" s="9"/>
      <c r="L145" s="9"/>
    </row>
    <row r="146" spans="2:12" hidden="1" outlineLevel="1">
      <c r="B146" s="15" t="s">
        <v>186</v>
      </c>
      <c r="C146" s="28">
        <v>61</v>
      </c>
      <c r="D146" s="11"/>
      <c r="E146" s="9"/>
      <c r="F146" s="9"/>
      <c r="G146" s="9"/>
      <c r="H146" s="9"/>
      <c r="I146" s="9"/>
      <c r="J146" s="9"/>
      <c r="K146" s="9"/>
      <c r="L146" s="9"/>
    </row>
    <row r="147" spans="2:12" hidden="1" outlineLevel="1">
      <c r="B147" s="15" t="s">
        <v>187</v>
      </c>
      <c r="C147" s="13">
        <v>73.7</v>
      </c>
      <c r="D147" s="11"/>
      <c r="E147" s="9"/>
      <c r="F147" s="9"/>
      <c r="G147" s="9"/>
      <c r="H147" s="9"/>
      <c r="I147" s="9"/>
      <c r="J147" s="9"/>
      <c r="K147" s="9"/>
      <c r="L147" s="9"/>
    </row>
    <row r="148" spans="2:12" collapsed="1">
      <c r="B148" s="14" t="s">
        <v>188</v>
      </c>
      <c r="C148" s="27">
        <f>+(C149+C150+C151+C152+C153+C154+C155+C156+C157+C158+C159+C160)/12</f>
        <v>62.6</v>
      </c>
      <c r="D148" s="11"/>
      <c r="E148" s="9"/>
      <c r="F148" s="9"/>
      <c r="G148" s="9"/>
      <c r="H148" s="9"/>
      <c r="I148" s="9"/>
      <c r="J148" s="9"/>
      <c r="K148" s="9"/>
      <c r="L148" s="9"/>
    </row>
    <row r="149" spans="2:12" ht="12.75" hidden="1" customHeight="1" outlineLevel="1">
      <c r="B149" s="15" t="s">
        <v>188</v>
      </c>
      <c r="C149" s="13">
        <v>79.099999999999994</v>
      </c>
      <c r="D149" s="11"/>
      <c r="E149" s="9"/>
      <c r="F149" s="9"/>
      <c r="G149" s="9"/>
      <c r="H149" s="9"/>
      <c r="I149" s="9"/>
      <c r="J149" s="9"/>
      <c r="K149" s="9"/>
      <c r="L149" s="9"/>
    </row>
    <row r="150" spans="2:12" ht="12.75" hidden="1" customHeight="1" outlineLevel="1">
      <c r="B150" s="15" t="s">
        <v>117</v>
      </c>
      <c r="C150" s="13">
        <v>63.5</v>
      </c>
      <c r="D150" s="11"/>
      <c r="E150" s="9"/>
      <c r="F150" s="9"/>
      <c r="G150" s="9"/>
      <c r="H150" s="9"/>
      <c r="I150" s="9"/>
      <c r="J150" s="9"/>
      <c r="K150" s="9"/>
      <c r="L150" s="9"/>
    </row>
    <row r="151" spans="2:12" ht="12.75" hidden="1" customHeight="1" outlineLevel="1">
      <c r="B151" s="15" t="s">
        <v>159</v>
      </c>
      <c r="C151" s="13">
        <v>70.099999999999994</v>
      </c>
      <c r="D151" s="11"/>
      <c r="E151" s="9"/>
      <c r="F151" s="9"/>
      <c r="G151" s="9"/>
      <c r="H151" s="9"/>
      <c r="I151" s="9"/>
      <c r="J151" s="9"/>
      <c r="K151" s="9"/>
      <c r="L151" s="9"/>
    </row>
    <row r="152" spans="2:12" ht="12.75" hidden="1" customHeight="1" outlineLevel="1">
      <c r="B152" s="15" t="s">
        <v>189</v>
      </c>
      <c r="C152" s="13">
        <v>70.400000000000006</v>
      </c>
      <c r="D152" s="11"/>
      <c r="E152" s="9"/>
      <c r="F152" s="9"/>
      <c r="G152" s="9"/>
      <c r="H152" s="9"/>
      <c r="I152" s="9"/>
      <c r="J152" s="9"/>
      <c r="K152" s="9"/>
      <c r="L152" s="9"/>
    </row>
    <row r="153" spans="2:12" ht="12.75" hidden="1" customHeight="1" outlineLevel="1">
      <c r="B153" s="15" t="s">
        <v>190</v>
      </c>
      <c r="C153" s="13">
        <v>56.3</v>
      </c>
      <c r="D153" s="11"/>
      <c r="E153" s="9"/>
      <c r="F153" s="9"/>
      <c r="G153" s="9"/>
      <c r="H153" s="9"/>
      <c r="I153" s="9"/>
      <c r="J153" s="9"/>
      <c r="K153" s="9"/>
      <c r="L153" s="9"/>
    </row>
    <row r="154" spans="2:12" ht="12.75" hidden="1" customHeight="1" outlineLevel="1">
      <c r="B154" s="15" t="s">
        <v>40</v>
      </c>
      <c r="C154" s="13">
        <v>65.099999999999994</v>
      </c>
      <c r="D154" s="11"/>
      <c r="E154" s="9"/>
      <c r="F154" s="9"/>
      <c r="G154" s="9"/>
      <c r="H154" s="9"/>
      <c r="I154" s="9"/>
      <c r="J154" s="9"/>
      <c r="K154" s="9"/>
      <c r="L154" s="9"/>
    </row>
    <row r="155" spans="2:12" ht="12.75" hidden="1" customHeight="1" outlineLevel="1">
      <c r="B155" s="15" t="s">
        <v>150</v>
      </c>
      <c r="C155" s="13">
        <v>65.8</v>
      </c>
      <c r="D155" s="11"/>
      <c r="E155" s="9"/>
      <c r="F155" s="9"/>
      <c r="G155" s="9"/>
      <c r="H155" s="9"/>
      <c r="I155" s="9"/>
      <c r="J155" s="9"/>
      <c r="K155" s="9"/>
      <c r="L155" s="9"/>
    </row>
    <row r="156" spans="2:12" ht="12.75" hidden="1" customHeight="1" outlineLevel="1">
      <c r="B156" s="15" t="s">
        <v>191</v>
      </c>
      <c r="C156" s="13">
        <v>56.3</v>
      </c>
      <c r="D156" s="11"/>
      <c r="E156" s="9"/>
      <c r="F156" s="9"/>
      <c r="G156" s="9"/>
      <c r="H156" s="9"/>
      <c r="I156" s="9"/>
      <c r="J156" s="9"/>
      <c r="K156" s="9"/>
      <c r="L156" s="9"/>
    </row>
    <row r="157" spans="2:12" ht="12.75" hidden="1" customHeight="1" outlineLevel="1">
      <c r="B157" s="15" t="s">
        <v>192</v>
      </c>
      <c r="C157" s="28">
        <v>71</v>
      </c>
      <c r="D157" s="11"/>
      <c r="E157" s="9"/>
      <c r="F157" s="9"/>
      <c r="G157" s="9"/>
      <c r="H157" s="9"/>
      <c r="I157" s="9"/>
      <c r="J157" s="9"/>
      <c r="K157" s="9"/>
      <c r="L157" s="9"/>
    </row>
    <row r="158" spans="2:12" ht="12.75" hidden="1" customHeight="1" outlineLevel="1">
      <c r="B158" s="15" t="s">
        <v>193</v>
      </c>
      <c r="C158" s="28">
        <v>53.4</v>
      </c>
      <c r="D158" s="11"/>
      <c r="E158" s="9"/>
      <c r="F158" s="9"/>
      <c r="G158" s="9"/>
      <c r="H158" s="9"/>
      <c r="I158" s="9"/>
      <c r="J158" s="9"/>
      <c r="K158" s="9"/>
      <c r="L158" s="9"/>
    </row>
    <row r="159" spans="2:12" ht="12.75" hidden="1" customHeight="1" outlineLevel="1">
      <c r="B159" s="15" t="s">
        <v>148</v>
      </c>
      <c r="C159" s="28">
        <v>58</v>
      </c>
      <c r="D159" s="11"/>
      <c r="E159" s="9"/>
      <c r="F159" s="9"/>
      <c r="G159" s="9"/>
      <c r="H159" s="9"/>
      <c r="I159" s="9"/>
      <c r="J159" s="9"/>
      <c r="K159" s="9"/>
      <c r="L159" s="9"/>
    </row>
    <row r="160" spans="2:12" ht="12.75" hidden="1" customHeight="1" outlineLevel="1">
      <c r="B160" s="15" t="s">
        <v>194</v>
      </c>
      <c r="C160" s="13">
        <v>42.2</v>
      </c>
      <c r="D160" s="11"/>
      <c r="E160" s="9"/>
      <c r="F160" s="9"/>
      <c r="G160" s="9"/>
      <c r="H160" s="9"/>
      <c r="I160" s="9"/>
      <c r="J160" s="9"/>
      <c r="K160" s="9"/>
      <c r="L160" s="9"/>
    </row>
    <row r="161" spans="2:12" collapsed="1">
      <c r="B161" s="14" t="s">
        <v>195</v>
      </c>
      <c r="C161" s="27">
        <f>+(C162+C163+C164+C165+C166+C167+C168)/7</f>
        <v>65.614285714285714</v>
      </c>
      <c r="D161" s="13"/>
      <c r="E161" s="9"/>
      <c r="F161" s="9"/>
      <c r="G161" s="9"/>
      <c r="H161" s="9"/>
      <c r="I161" s="9"/>
      <c r="J161" s="9"/>
      <c r="K161" s="9"/>
      <c r="L161" s="9"/>
    </row>
    <row r="162" spans="2:12" ht="14.25" hidden="1" customHeight="1" outlineLevel="1">
      <c r="B162" s="15" t="s">
        <v>195</v>
      </c>
      <c r="C162" s="13">
        <v>74.400000000000006</v>
      </c>
      <c r="D162" s="13"/>
      <c r="E162" s="9"/>
      <c r="F162" s="9"/>
      <c r="G162" s="9"/>
      <c r="H162" s="9"/>
      <c r="I162" s="9"/>
      <c r="J162" s="9"/>
      <c r="K162" s="9"/>
      <c r="L162" s="9"/>
    </row>
    <row r="163" spans="2:12" hidden="1" outlineLevel="1">
      <c r="B163" s="15" t="s">
        <v>150</v>
      </c>
      <c r="C163" s="13">
        <v>66.3</v>
      </c>
      <c r="D163" s="13"/>
      <c r="E163" s="9"/>
      <c r="F163" s="9"/>
      <c r="G163" s="9"/>
      <c r="H163" s="9"/>
      <c r="I163" s="9"/>
      <c r="J163" s="9"/>
      <c r="K163" s="9"/>
      <c r="L163" s="9"/>
    </row>
    <row r="164" spans="2:12" hidden="1" outlineLevel="1">
      <c r="B164" s="15" t="s">
        <v>11</v>
      </c>
      <c r="C164" s="13">
        <v>66.5</v>
      </c>
      <c r="D164" s="13"/>
      <c r="E164" s="9"/>
      <c r="F164" s="9"/>
      <c r="G164" s="9"/>
      <c r="H164" s="9"/>
      <c r="I164" s="9"/>
      <c r="J164" s="9"/>
      <c r="K164" s="9"/>
      <c r="L164" s="9"/>
    </row>
    <row r="165" spans="2:12" hidden="1" outlineLevel="1">
      <c r="B165" s="15" t="s">
        <v>196</v>
      </c>
      <c r="C165" s="13">
        <v>69.599999999999994</v>
      </c>
      <c r="D165" s="13"/>
      <c r="E165" s="9"/>
      <c r="F165" s="9"/>
      <c r="G165" s="9"/>
      <c r="H165" s="9"/>
      <c r="I165" s="9"/>
      <c r="J165" s="9"/>
      <c r="K165" s="9"/>
      <c r="L165" s="9"/>
    </row>
    <row r="166" spans="2:12" hidden="1" outlineLevel="1">
      <c r="B166" s="15" t="s">
        <v>197</v>
      </c>
      <c r="C166" s="13">
        <v>62.2</v>
      </c>
      <c r="D166" s="13"/>
      <c r="E166" s="9"/>
      <c r="F166" s="9"/>
      <c r="G166" s="9"/>
      <c r="H166" s="9"/>
      <c r="I166" s="9"/>
      <c r="J166" s="9"/>
      <c r="K166" s="9"/>
      <c r="L166" s="9"/>
    </row>
    <row r="167" spans="2:12" hidden="1" outlineLevel="1">
      <c r="B167" s="15" t="s">
        <v>198</v>
      </c>
      <c r="C167" s="13">
        <v>60.5</v>
      </c>
      <c r="D167" s="13"/>
      <c r="E167" s="9"/>
      <c r="F167" s="9"/>
      <c r="G167" s="9"/>
      <c r="H167" s="9"/>
      <c r="I167" s="9"/>
      <c r="J167" s="9"/>
      <c r="K167" s="9"/>
      <c r="L167" s="9"/>
    </row>
    <row r="168" spans="2:12" hidden="1" outlineLevel="1">
      <c r="B168" s="15" t="s">
        <v>199</v>
      </c>
      <c r="C168" s="13">
        <v>59.8</v>
      </c>
      <c r="D168" s="13"/>
      <c r="E168" s="9"/>
      <c r="F168" s="9"/>
      <c r="G168" s="9"/>
      <c r="H168" s="9"/>
      <c r="I168" s="9"/>
      <c r="J168" s="9"/>
      <c r="K168" s="9"/>
      <c r="L168" s="9"/>
    </row>
    <row r="169" spans="2:12" collapsed="1">
      <c r="B169" s="14" t="s">
        <v>30</v>
      </c>
      <c r="C169" s="27">
        <f>+(C170+C171+C172+C173+C174+C175+C176+C177)/8</f>
        <v>69.512500000000003</v>
      </c>
      <c r="D169" s="13"/>
      <c r="E169" s="9"/>
      <c r="F169" s="9"/>
      <c r="G169" s="9"/>
      <c r="H169" s="9"/>
      <c r="I169" s="9"/>
      <c r="J169" s="9"/>
      <c r="K169" s="9"/>
      <c r="L169" s="9"/>
    </row>
    <row r="170" spans="2:12" hidden="1" outlineLevel="1">
      <c r="B170" s="15" t="s">
        <v>30</v>
      </c>
      <c r="C170" s="13">
        <v>88.2</v>
      </c>
      <c r="D170" s="13"/>
      <c r="E170" s="9"/>
      <c r="F170" s="9"/>
      <c r="G170" s="9"/>
      <c r="H170" s="9"/>
      <c r="I170" s="9"/>
      <c r="J170" s="9"/>
      <c r="K170" s="9"/>
      <c r="L170" s="9"/>
    </row>
    <row r="171" spans="2:12" hidden="1" outlineLevel="1">
      <c r="B171" s="15" t="s">
        <v>227</v>
      </c>
      <c r="C171" s="13">
        <v>65.900000000000006</v>
      </c>
      <c r="D171" s="13"/>
      <c r="E171" s="9"/>
      <c r="F171" s="9"/>
      <c r="G171" s="9"/>
      <c r="H171" s="9"/>
      <c r="I171" s="9"/>
      <c r="J171" s="9"/>
      <c r="K171" s="9"/>
      <c r="L171" s="9"/>
    </row>
    <row r="172" spans="2:12" hidden="1" outlineLevel="1">
      <c r="B172" s="15" t="s">
        <v>169</v>
      </c>
      <c r="C172" s="13">
        <v>71.2</v>
      </c>
      <c r="D172" s="13"/>
      <c r="E172" s="9"/>
      <c r="F172" s="9"/>
      <c r="G172" s="9"/>
      <c r="H172" s="9"/>
      <c r="I172" s="9"/>
      <c r="J172" s="9"/>
      <c r="K172" s="9"/>
      <c r="L172" s="9"/>
    </row>
    <row r="173" spans="2:12" hidden="1" outlineLevel="1">
      <c r="B173" s="15" t="s">
        <v>150</v>
      </c>
      <c r="C173" s="13">
        <v>58.1</v>
      </c>
      <c r="D173" s="13"/>
      <c r="E173" s="9"/>
      <c r="F173" s="9"/>
      <c r="G173" s="9"/>
      <c r="H173" s="9"/>
      <c r="I173" s="9"/>
      <c r="J173" s="9"/>
      <c r="K173" s="9"/>
      <c r="L173" s="9"/>
    </row>
    <row r="174" spans="2:12" hidden="1" outlineLevel="1">
      <c r="B174" s="15" t="s">
        <v>148</v>
      </c>
      <c r="C174" s="13">
        <v>77.099999999999994</v>
      </c>
      <c r="D174" s="13"/>
      <c r="E174" s="9"/>
      <c r="F174" s="9"/>
      <c r="G174" s="9"/>
      <c r="H174" s="9"/>
      <c r="I174" s="9"/>
      <c r="J174" s="9"/>
      <c r="K174" s="9"/>
      <c r="L174" s="9"/>
    </row>
    <row r="175" spans="2:12" hidden="1" outlineLevel="1">
      <c r="B175" s="15" t="s">
        <v>11</v>
      </c>
      <c r="C175" s="28">
        <v>62</v>
      </c>
      <c r="D175" s="13"/>
      <c r="E175" s="9"/>
      <c r="F175" s="9"/>
      <c r="G175" s="9"/>
      <c r="H175" s="9"/>
      <c r="I175" s="9"/>
      <c r="J175" s="9"/>
      <c r="K175" s="9"/>
      <c r="L175" s="9"/>
    </row>
    <row r="176" spans="2:12" hidden="1" outlineLevel="1">
      <c r="B176" s="15" t="s">
        <v>434</v>
      </c>
      <c r="C176" s="13">
        <v>74.5</v>
      </c>
      <c r="D176" s="13"/>
      <c r="E176" s="9"/>
      <c r="F176" s="9"/>
      <c r="G176" s="9"/>
      <c r="H176" s="9"/>
      <c r="I176" s="9"/>
      <c r="J176" s="9"/>
      <c r="K176" s="9"/>
      <c r="L176" s="9"/>
    </row>
    <row r="177" spans="2:12" hidden="1" outlineLevel="1">
      <c r="B177" s="15" t="s">
        <v>435</v>
      </c>
      <c r="C177" s="13">
        <v>59.1</v>
      </c>
      <c r="D177" s="13"/>
      <c r="E177" s="9"/>
      <c r="F177" s="9"/>
      <c r="G177" s="9"/>
      <c r="H177" s="9"/>
      <c r="I177" s="9"/>
      <c r="J177" s="9"/>
      <c r="K177" s="9"/>
      <c r="L177" s="9"/>
    </row>
    <row r="178" spans="2:12" collapsed="1">
      <c r="B178" s="14" t="s">
        <v>31</v>
      </c>
      <c r="C178" s="27">
        <f>+(C179+C180+C181+C182+C183+C184+C185+C186)/8</f>
        <v>60.262500000000003</v>
      </c>
      <c r="D178" s="11"/>
      <c r="E178" s="9"/>
      <c r="F178" s="9"/>
      <c r="G178" s="9"/>
      <c r="H178" s="9"/>
      <c r="I178" s="9"/>
      <c r="J178" s="9"/>
      <c r="K178" s="9"/>
      <c r="L178" s="9"/>
    </row>
    <row r="179" spans="2:12" ht="13.5" hidden="1" customHeight="1" outlineLevel="1">
      <c r="B179" s="15" t="s">
        <v>31</v>
      </c>
      <c r="C179" s="13">
        <v>65.5</v>
      </c>
      <c r="D179" s="11"/>
      <c r="E179" s="9"/>
      <c r="F179" s="9"/>
      <c r="G179" s="9"/>
      <c r="H179" s="9"/>
      <c r="I179" s="9"/>
      <c r="J179" s="9"/>
      <c r="K179" s="9"/>
      <c r="L179" s="9"/>
    </row>
    <row r="180" spans="2:12" hidden="1" outlineLevel="1">
      <c r="B180" s="15" t="s">
        <v>106</v>
      </c>
      <c r="C180" s="13">
        <v>59.2</v>
      </c>
      <c r="D180" s="11"/>
      <c r="E180" s="9"/>
      <c r="F180" s="9"/>
      <c r="G180" s="9"/>
      <c r="H180" s="9"/>
      <c r="I180" s="9"/>
      <c r="J180" s="9"/>
      <c r="K180" s="9"/>
      <c r="L180" s="9"/>
    </row>
    <row r="181" spans="2:12" hidden="1" outlineLevel="1">
      <c r="B181" s="15" t="s">
        <v>11</v>
      </c>
      <c r="C181" s="13">
        <v>63.6</v>
      </c>
      <c r="D181" s="11"/>
      <c r="E181" s="9"/>
      <c r="F181" s="9"/>
      <c r="G181" s="9"/>
      <c r="H181" s="9"/>
      <c r="I181" s="9"/>
      <c r="J181" s="9"/>
      <c r="K181" s="9"/>
      <c r="L181" s="9"/>
    </row>
    <row r="182" spans="2:12" hidden="1" outlineLevel="1">
      <c r="B182" s="15" t="s">
        <v>200</v>
      </c>
      <c r="C182" s="13">
        <v>56.4</v>
      </c>
      <c r="D182" s="11"/>
      <c r="E182" s="9"/>
      <c r="F182" s="9"/>
      <c r="G182" s="9"/>
      <c r="H182" s="9"/>
      <c r="I182" s="9"/>
      <c r="J182" s="9"/>
      <c r="K182" s="9"/>
      <c r="L182" s="9"/>
    </row>
    <row r="183" spans="2:12" hidden="1" outlineLevel="1">
      <c r="B183" s="15" t="s">
        <v>165</v>
      </c>
      <c r="C183" s="13">
        <v>63.8</v>
      </c>
      <c r="D183" s="11"/>
      <c r="E183" s="9"/>
      <c r="F183" s="9"/>
      <c r="G183" s="9"/>
      <c r="H183" s="9"/>
      <c r="I183" s="9"/>
      <c r="J183" s="9"/>
      <c r="K183" s="9"/>
      <c r="L183" s="9"/>
    </row>
    <row r="184" spans="2:12" hidden="1" outlineLevel="1">
      <c r="B184" s="15" t="s">
        <v>159</v>
      </c>
      <c r="C184" s="13">
        <v>59</v>
      </c>
      <c r="D184" s="11"/>
      <c r="E184" s="9"/>
      <c r="F184" s="9"/>
      <c r="G184" s="9"/>
      <c r="H184" s="9"/>
      <c r="I184" s="9"/>
      <c r="J184" s="9"/>
      <c r="K184" s="9"/>
      <c r="L184" s="9"/>
    </row>
    <row r="185" spans="2:12" hidden="1" outlineLevel="1">
      <c r="B185" s="15" t="s">
        <v>201</v>
      </c>
      <c r="C185" s="13">
        <v>55.1</v>
      </c>
      <c r="D185" s="11"/>
      <c r="E185" s="9"/>
      <c r="F185" s="9"/>
      <c r="G185" s="9"/>
      <c r="H185" s="9"/>
      <c r="I185" s="9"/>
      <c r="J185" s="9"/>
      <c r="K185" s="9"/>
      <c r="L185" s="9"/>
    </row>
    <row r="186" spans="2:12" hidden="1" outlineLevel="1">
      <c r="B186" s="15" t="s">
        <v>202</v>
      </c>
      <c r="C186" s="13">
        <v>59.5</v>
      </c>
      <c r="D186" s="11"/>
      <c r="E186" s="9"/>
      <c r="F186" s="9"/>
      <c r="G186" s="9"/>
      <c r="H186" s="9"/>
      <c r="I186" s="9"/>
      <c r="J186" s="9"/>
      <c r="K186" s="9"/>
      <c r="L186" s="9"/>
    </row>
    <row r="187" spans="2:12" collapsed="1">
      <c r="B187" s="14" t="s">
        <v>32</v>
      </c>
      <c r="C187" s="27">
        <f>+(C188+C189+C190+C191+C192+C193+C194)/7</f>
        <v>73.328571428571422</v>
      </c>
      <c r="D187" s="11"/>
      <c r="E187" s="9"/>
      <c r="F187" s="9"/>
      <c r="G187" s="9"/>
      <c r="H187" s="9"/>
      <c r="I187" s="9"/>
      <c r="J187" s="9"/>
      <c r="K187" s="9"/>
      <c r="L187" s="9"/>
    </row>
    <row r="188" spans="2:12" hidden="1" outlineLevel="1">
      <c r="B188" s="15" t="s">
        <v>32</v>
      </c>
      <c r="C188" s="13">
        <v>87.2</v>
      </c>
      <c r="D188" s="11"/>
      <c r="E188" s="9"/>
      <c r="F188" s="9"/>
      <c r="G188" s="9"/>
      <c r="H188" s="9"/>
      <c r="I188" s="9"/>
      <c r="J188" s="9"/>
      <c r="K188" s="9"/>
      <c r="L188" s="9"/>
    </row>
    <row r="189" spans="2:12" hidden="1" outlineLevel="1">
      <c r="B189" s="15" t="s">
        <v>203</v>
      </c>
      <c r="C189" s="13">
        <v>72.7</v>
      </c>
      <c r="D189" s="11"/>
      <c r="E189" s="9"/>
      <c r="F189" s="9"/>
      <c r="G189" s="9"/>
      <c r="H189" s="9"/>
      <c r="I189" s="9"/>
      <c r="J189" s="9"/>
      <c r="K189" s="9"/>
      <c r="L189" s="9"/>
    </row>
    <row r="190" spans="2:12" hidden="1" outlineLevel="1">
      <c r="B190" s="15" t="s">
        <v>76</v>
      </c>
      <c r="C190" s="13">
        <v>81.900000000000006</v>
      </c>
      <c r="D190" s="11"/>
      <c r="E190" s="9"/>
      <c r="F190" s="9"/>
      <c r="G190" s="9"/>
      <c r="H190" s="9"/>
      <c r="I190" s="9"/>
      <c r="J190" s="9"/>
      <c r="K190" s="9"/>
      <c r="L190" s="9"/>
    </row>
    <row r="191" spans="2:12" hidden="1" outlineLevel="1">
      <c r="B191" s="15" t="s">
        <v>117</v>
      </c>
      <c r="C191" s="13">
        <v>60.7</v>
      </c>
      <c r="D191" s="11"/>
      <c r="E191" s="9"/>
      <c r="F191" s="9"/>
      <c r="G191" s="9"/>
      <c r="H191" s="9"/>
      <c r="I191" s="9"/>
      <c r="J191" s="9"/>
      <c r="K191" s="9"/>
      <c r="L191" s="9"/>
    </row>
    <row r="192" spans="2:12" hidden="1" outlineLevel="1">
      <c r="B192" s="15" t="s">
        <v>121</v>
      </c>
      <c r="C192" s="13">
        <v>55.6</v>
      </c>
      <c r="D192" s="11"/>
      <c r="E192" s="9"/>
      <c r="F192" s="9"/>
      <c r="G192" s="9"/>
      <c r="H192" s="9"/>
      <c r="I192" s="9"/>
      <c r="J192" s="9"/>
      <c r="K192" s="9"/>
      <c r="L192" s="9"/>
    </row>
    <row r="193" spans="2:12" hidden="1" outlineLevel="1">
      <c r="B193" s="15" t="s">
        <v>204</v>
      </c>
      <c r="C193" s="13">
        <v>66.7</v>
      </c>
      <c r="D193" s="11"/>
      <c r="E193" s="9"/>
      <c r="F193" s="9"/>
      <c r="G193" s="9"/>
      <c r="H193" s="9"/>
      <c r="I193" s="9"/>
      <c r="J193" s="9"/>
      <c r="K193" s="9"/>
      <c r="L193" s="9"/>
    </row>
    <row r="194" spans="2:12" hidden="1" outlineLevel="1">
      <c r="B194" s="15" t="s">
        <v>205</v>
      </c>
      <c r="C194" s="13">
        <v>88.5</v>
      </c>
      <c r="D194" s="11"/>
      <c r="E194" s="9"/>
      <c r="F194" s="9"/>
      <c r="G194" s="9"/>
      <c r="H194" s="9"/>
      <c r="I194" s="9"/>
      <c r="J194" s="9"/>
      <c r="K194" s="9"/>
      <c r="L194" s="9"/>
    </row>
    <row r="195" spans="2:12" collapsed="1">
      <c r="B195" s="14" t="s">
        <v>33</v>
      </c>
      <c r="C195" s="27">
        <f>+(C196+C197+C198+C199+C200)/5</f>
        <v>61.5</v>
      </c>
      <c r="D195" s="11"/>
      <c r="E195" s="9"/>
      <c r="F195" s="9"/>
      <c r="G195" s="9"/>
      <c r="H195" s="9"/>
      <c r="I195" s="9"/>
      <c r="J195" s="9"/>
      <c r="K195" s="9"/>
      <c r="L195" s="9"/>
    </row>
    <row r="196" spans="2:12" hidden="1" outlineLevel="1">
      <c r="B196" s="15" t="s">
        <v>167</v>
      </c>
      <c r="C196" s="13">
        <v>69.599999999999994</v>
      </c>
      <c r="D196" s="11"/>
      <c r="E196" s="9"/>
      <c r="F196" s="9"/>
      <c r="G196" s="9"/>
      <c r="H196" s="9"/>
      <c r="I196" s="9"/>
      <c r="J196" s="9"/>
      <c r="K196" s="9"/>
      <c r="L196" s="9"/>
    </row>
    <row r="197" spans="2:12" hidden="1" outlineLevel="1">
      <c r="B197" s="15" t="s">
        <v>206</v>
      </c>
      <c r="C197" s="13">
        <v>61.7</v>
      </c>
      <c r="D197" s="11"/>
      <c r="E197" s="9"/>
      <c r="F197" s="9"/>
      <c r="G197" s="9"/>
      <c r="H197" s="9"/>
      <c r="I197" s="9"/>
      <c r="J197" s="9"/>
      <c r="K197" s="9"/>
      <c r="L197" s="9"/>
    </row>
    <row r="198" spans="2:12" hidden="1" outlineLevel="1">
      <c r="B198" s="15" t="s">
        <v>40</v>
      </c>
      <c r="C198" s="13">
        <v>63.8</v>
      </c>
      <c r="D198" s="11"/>
      <c r="E198" s="9"/>
      <c r="F198" s="9"/>
      <c r="G198" s="9"/>
      <c r="H198" s="9"/>
      <c r="I198" s="9"/>
      <c r="J198" s="9"/>
      <c r="K198" s="9"/>
      <c r="L198" s="9"/>
    </row>
    <row r="199" spans="2:12" hidden="1" outlineLevel="1">
      <c r="B199" s="15" t="s">
        <v>207</v>
      </c>
      <c r="C199" s="13">
        <v>60.9</v>
      </c>
      <c r="D199" s="11"/>
      <c r="E199" s="9"/>
      <c r="F199" s="9"/>
      <c r="G199" s="9"/>
      <c r="H199" s="9"/>
      <c r="I199" s="9"/>
      <c r="J199" s="9"/>
      <c r="K199" s="9"/>
      <c r="L199" s="9"/>
    </row>
    <row r="200" spans="2:12" hidden="1" outlineLevel="1">
      <c r="B200" s="15" t="s">
        <v>208</v>
      </c>
      <c r="C200" s="13">
        <v>51.5</v>
      </c>
      <c r="D200" s="11"/>
      <c r="E200" s="9"/>
      <c r="F200" s="9"/>
      <c r="G200" s="9"/>
      <c r="H200" s="9"/>
      <c r="I200" s="9"/>
      <c r="J200" s="9"/>
      <c r="K200" s="9"/>
      <c r="L200" s="9"/>
    </row>
    <row r="201" spans="2:12" collapsed="1">
      <c r="B201" s="14" t="s">
        <v>34</v>
      </c>
      <c r="C201" s="27">
        <f>+(C202+C203+C204+C205+C206+C207+C208)/7</f>
        <v>69.028571428571439</v>
      </c>
      <c r="D201" s="11"/>
      <c r="E201" s="9"/>
      <c r="F201" s="9"/>
      <c r="G201" s="9"/>
      <c r="H201" s="9"/>
      <c r="I201" s="9"/>
      <c r="J201" s="9"/>
      <c r="K201" s="9"/>
      <c r="L201" s="9"/>
    </row>
    <row r="202" spans="2:12" hidden="1" outlineLevel="1">
      <c r="B202" s="15" t="s">
        <v>209</v>
      </c>
      <c r="C202" s="13">
        <v>77</v>
      </c>
      <c r="D202" s="11"/>
      <c r="E202" s="9"/>
      <c r="F202" s="9"/>
      <c r="G202" s="9"/>
      <c r="H202" s="9"/>
      <c r="I202" s="9"/>
      <c r="J202" s="9"/>
      <c r="K202" s="9"/>
      <c r="L202" s="9"/>
    </row>
    <row r="203" spans="2:12" hidden="1" outlineLevel="1">
      <c r="B203" s="15" t="s">
        <v>210</v>
      </c>
      <c r="C203" s="13">
        <v>73.900000000000006</v>
      </c>
      <c r="D203" s="11"/>
      <c r="E203" s="9"/>
      <c r="F203" s="9"/>
      <c r="G203" s="9"/>
      <c r="H203" s="9"/>
      <c r="I203" s="9"/>
      <c r="J203" s="9"/>
      <c r="K203" s="9"/>
      <c r="L203" s="9"/>
    </row>
    <row r="204" spans="2:12" hidden="1" outlineLevel="1">
      <c r="B204" s="15" t="s">
        <v>211</v>
      </c>
      <c r="C204" s="13">
        <v>74.5</v>
      </c>
      <c r="D204" s="11"/>
      <c r="E204" s="9"/>
      <c r="F204" s="9"/>
      <c r="G204" s="9"/>
      <c r="H204" s="9"/>
      <c r="I204" s="9"/>
      <c r="J204" s="9"/>
      <c r="K204" s="9"/>
      <c r="L204" s="9"/>
    </row>
    <row r="205" spans="2:12" hidden="1" outlineLevel="1">
      <c r="B205" s="15" t="s">
        <v>136</v>
      </c>
      <c r="C205" s="13">
        <v>59.4</v>
      </c>
      <c r="D205" s="11"/>
      <c r="E205" s="9"/>
      <c r="F205" s="9"/>
      <c r="G205" s="9"/>
      <c r="H205" s="9"/>
      <c r="I205" s="9"/>
      <c r="J205" s="9"/>
      <c r="K205" s="9"/>
      <c r="L205" s="9"/>
    </row>
    <row r="206" spans="2:12" hidden="1" outlineLevel="1">
      <c r="B206" s="15" t="s">
        <v>212</v>
      </c>
      <c r="C206" s="13">
        <v>66.400000000000006</v>
      </c>
      <c r="D206" s="11"/>
      <c r="E206" s="9"/>
      <c r="F206" s="9"/>
      <c r="G206" s="9"/>
      <c r="H206" s="9"/>
      <c r="I206" s="9"/>
      <c r="J206" s="9"/>
      <c r="K206" s="9"/>
      <c r="L206" s="9"/>
    </row>
    <row r="207" spans="2:12" hidden="1" outlineLevel="1">
      <c r="B207" s="15" t="s">
        <v>98</v>
      </c>
      <c r="C207" s="13">
        <v>59.4</v>
      </c>
      <c r="D207" s="11"/>
      <c r="E207" s="9"/>
      <c r="F207" s="9"/>
      <c r="G207" s="9"/>
      <c r="H207" s="9"/>
      <c r="I207" s="9"/>
      <c r="J207" s="9"/>
      <c r="K207" s="9"/>
      <c r="L207" s="9"/>
    </row>
    <row r="208" spans="2:12" hidden="1" outlineLevel="1">
      <c r="B208" s="15" t="s">
        <v>213</v>
      </c>
      <c r="C208" s="13">
        <v>72.599999999999994</v>
      </c>
      <c r="D208" s="11"/>
      <c r="E208" s="9"/>
      <c r="F208" s="9"/>
      <c r="G208" s="9"/>
      <c r="H208" s="9"/>
      <c r="I208" s="9"/>
      <c r="J208" s="9"/>
      <c r="K208" s="9"/>
      <c r="L208" s="9"/>
    </row>
    <row r="209" spans="2:12" collapsed="1">
      <c r="B209" s="14" t="s">
        <v>35</v>
      </c>
      <c r="C209" s="27">
        <f>+(C210+C211+C212+C213+C214)/5</f>
        <v>63.42</v>
      </c>
      <c r="D209" s="11"/>
      <c r="E209" s="9"/>
      <c r="F209" s="9"/>
      <c r="G209" s="9"/>
      <c r="H209" s="9"/>
      <c r="I209" s="9"/>
      <c r="J209" s="9"/>
      <c r="K209" s="9"/>
      <c r="L209" s="9"/>
    </row>
    <row r="210" spans="2:12" hidden="1" outlineLevel="1">
      <c r="B210" s="15" t="s">
        <v>214</v>
      </c>
      <c r="C210" s="13">
        <v>64.8</v>
      </c>
      <c r="D210" s="11"/>
      <c r="E210" s="9"/>
      <c r="F210" s="9"/>
      <c r="G210" s="9"/>
      <c r="H210" s="9"/>
      <c r="I210" s="9"/>
      <c r="J210" s="9"/>
      <c r="K210" s="9"/>
      <c r="L210" s="9"/>
    </row>
    <row r="211" spans="2:12" hidden="1" outlineLevel="1">
      <c r="B211" s="15" t="s">
        <v>215</v>
      </c>
      <c r="C211" s="13">
        <v>59.9</v>
      </c>
      <c r="D211" s="11"/>
      <c r="E211" s="9"/>
      <c r="F211" s="9"/>
      <c r="G211" s="9"/>
      <c r="H211" s="9"/>
      <c r="I211" s="9"/>
      <c r="J211" s="9"/>
      <c r="K211" s="9"/>
      <c r="L211" s="9"/>
    </row>
    <row r="212" spans="2:12" hidden="1" outlineLevel="1">
      <c r="B212" s="15" t="s">
        <v>216</v>
      </c>
      <c r="C212" s="13">
        <v>57.5</v>
      </c>
      <c r="D212" s="11"/>
      <c r="E212" s="9"/>
      <c r="F212" s="9"/>
      <c r="G212" s="9"/>
      <c r="H212" s="9"/>
      <c r="I212" s="9"/>
      <c r="J212" s="9"/>
      <c r="K212" s="9"/>
      <c r="L212" s="9"/>
    </row>
    <row r="213" spans="2:12" hidden="1" outlineLevel="1">
      <c r="B213" s="15" t="s">
        <v>167</v>
      </c>
      <c r="C213" s="28">
        <v>67</v>
      </c>
      <c r="D213" s="11"/>
      <c r="E213" s="9"/>
      <c r="F213" s="9"/>
      <c r="G213" s="9"/>
      <c r="H213" s="9"/>
      <c r="I213" s="9"/>
      <c r="J213" s="9"/>
      <c r="K213" s="9"/>
      <c r="L213" s="9"/>
    </row>
    <row r="214" spans="2:12" hidden="1" outlineLevel="1">
      <c r="B214" s="15" t="s">
        <v>217</v>
      </c>
      <c r="C214" s="13">
        <v>67.900000000000006</v>
      </c>
      <c r="D214" s="11"/>
      <c r="E214" s="9"/>
      <c r="F214" s="9"/>
      <c r="G214" s="9"/>
      <c r="H214" s="9"/>
      <c r="I214" s="9"/>
      <c r="J214" s="9"/>
      <c r="K214" s="9"/>
      <c r="L214" s="9"/>
    </row>
    <row r="215" spans="2:12" collapsed="1">
      <c r="B215" s="14" t="s">
        <v>36</v>
      </c>
      <c r="C215" s="27">
        <f>+(C216+C217+C218+C219+C220)/5</f>
        <v>69</v>
      </c>
      <c r="D215" s="11"/>
      <c r="E215" s="9"/>
      <c r="F215" s="9"/>
      <c r="G215" s="9"/>
      <c r="H215" s="9"/>
      <c r="I215" s="9"/>
      <c r="J215" s="9"/>
      <c r="K215" s="9"/>
      <c r="L215" s="9"/>
    </row>
    <row r="216" spans="2:12" hidden="1" outlineLevel="1">
      <c r="B216" s="15" t="s">
        <v>36</v>
      </c>
      <c r="C216" s="13">
        <v>76.099999999999994</v>
      </c>
      <c r="D216" s="11"/>
      <c r="E216" s="9"/>
      <c r="F216" s="9"/>
      <c r="G216" s="9"/>
      <c r="H216" s="9"/>
      <c r="I216" s="9"/>
      <c r="J216" s="9"/>
      <c r="K216" s="9"/>
      <c r="L216" s="9"/>
    </row>
    <row r="217" spans="2:12" hidden="1" outlineLevel="1">
      <c r="B217" s="15" t="s">
        <v>169</v>
      </c>
      <c r="C217" s="13">
        <v>81.099999999999994</v>
      </c>
      <c r="D217" s="11"/>
      <c r="E217" s="9"/>
      <c r="F217" s="9"/>
      <c r="G217" s="9"/>
      <c r="H217" s="9"/>
      <c r="I217" s="9"/>
      <c r="J217" s="9"/>
      <c r="K217" s="9"/>
      <c r="L217" s="9"/>
    </row>
    <row r="218" spans="2:12" hidden="1" outlineLevel="1">
      <c r="B218" s="15" t="s">
        <v>218</v>
      </c>
      <c r="C218" s="13">
        <v>66.599999999999994</v>
      </c>
      <c r="D218" s="11"/>
      <c r="E218" s="9"/>
      <c r="F218" s="9"/>
      <c r="G218" s="9"/>
      <c r="H218" s="9"/>
      <c r="I218" s="9"/>
      <c r="J218" s="9"/>
      <c r="K218" s="9"/>
      <c r="L218" s="9"/>
    </row>
    <row r="219" spans="2:12" hidden="1" outlineLevel="1">
      <c r="B219" s="15" t="s">
        <v>219</v>
      </c>
      <c r="C219" s="13">
        <v>70.599999999999994</v>
      </c>
      <c r="D219" s="11"/>
      <c r="E219" s="9"/>
      <c r="F219" s="9"/>
      <c r="G219" s="9"/>
      <c r="H219" s="9"/>
      <c r="I219" s="9"/>
      <c r="J219" s="9"/>
      <c r="K219" s="9"/>
      <c r="L219" s="9"/>
    </row>
    <row r="220" spans="2:12" hidden="1" outlineLevel="1">
      <c r="B220" s="15" t="s">
        <v>436</v>
      </c>
      <c r="C220" s="13">
        <v>50.6</v>
      </c>
      <c r="D220" s="11"/>
      <c r="E220" s="9"/>
      <c r="F220" s="9"/>
      <c r="G220" s="9"/>
      <c r="H220" s="9"/>
      <c r="I220" s="9"/>
      <c r="J220" s="9"/>
      <c r="K220" s="9"/>
      <c r="L220" s="9"/>
    </row>
    <row r="221" spans="2:12" collapsed="1">
      <c r="B221" s="14" t="s">
        <v>37</v>
      </c>
      <c r="C221" s="27">
        <f>+(C222+C223+C224+C225+C226+C227)/6</f>
        <v>71.733333333333334</v>
      </c>
      <c r="D221" s="11"/>
      <c r="E221" s="9"/>
      <c r="F221" s="9"/>
      <c r="G221" s="9"/>
      <c r="H221" s="9"/>
      <c r="I221" s="9"/>
      <c r="J221" s="9"/>
      <c r="K221" s="9"/>
      <c r="L221" s="9"/>
    </row>
    <row r="222" spans="2:12" hidden="1" outlineLevel="1">
      <c r="B222" s="15" t="s">
        <v>37</v>
      </c>
      <c r="C222" s="13">
        <v>76.5</v>
      </c>
      <c r="D222" s="11"/>
      <c r="E222" s="9"/>
      <c r="F222" s="9"/>
      <c r="G222" s="9"/>
      <c r="H222" s="9"/>
      <c r="I222" s="9"/>
      <c r="J222" s="9"/>
      <c r="K222" s="9"/>
      <c r="L222" s="9"/>
    </row>
    <row r="223" spans="2:12" hidden="1" outlineLevel="1">
      <c r="B223" s="15" t="s">
        <v>167</v>
      </c>
      <c r="C223" s="13">
        <v>69.599999999999994</v>
      </c>
      <c r="D223" s="11"/>
      <c r="E223" s="9"/>
      <c r="F223" s="9"/>
      <c r="G223" s="9"/>
      <c r="H223" s="9"/>
      <c r="I223" s="9"/>
      <c r="J223" s="9"/>
      <c r="K223" s="9"/>
      <c r="L223" s="9"/>
    </row>
    <row r="224" spans="2:12" hidden="1" outlineLevel="1">
      <c r="B224" s="15" t="s">
        <v>44</v>
      </c>
      <c r="C224" s="13">
        <v>72.2</v>
      </c>
      <c r="D224" s="11"/>
      <c r="E224" s="9"/>
      <c r="F224" s="9"/>
      <c r="G224" s="9"/>
      <c r="H224" s="9"/>
      <c r="I224" s="9"/>
      <c r="J224" s="9"/>
      <c r="K224" s="9"/>
      <c r="L224" s="9"/>
    </row>
    <row r="225" spans="2:12" hidden="1" outlineLevel="1">
      <c r="B225" s="15" t="s">
        <v>196</v>
      </c>
      <c r="C225" s="13">
        <v>69</v>
      </c>
      <c r="D225" s="11"/>
      <c r="E225" s="9"/>
      <c r="F225" s="9"/>
      <c r="G225" s="9"/>
      <c r="H225" s="9"/>
      <c r="I225" s="9"/>
      <c r="J225" s="9"/>
      <c r="K225" s="9"/>
      <c r="L225" s="9"/>
    </row>
    <row r="226" spans="2:12" hidden="1" outlineLevel="1">
      <c r="B226" s="15" t="s">
        <v>220</v>
      </c>
      <c r="C226" s="13">
        <v>78.400000000000006</v>
      </c>
      <c r="D226" s="11"/>
      <c r="E226" s="9"/>
      <c r="F226" s="9"/>
      <c r="G226" s="9"/>
      <c r="H226" s="9"/>
      <c r="I226" s="9"/>
      <c r="J226" s="9"/>
      <c r="K226" s="9"/>
      <c r="L226" s="9"/>
    </row>
    <row r="227" spans="2:12" hidden="1" outlineLevel="1">
      <c r="B227" s="15" t="s">
        <v>221</v>
      </c>
      <c r="C227" s="13">
        <v>64.7</v>
      </c>
      <c r="D227" s="11"/>
      <c r="E227" s="9"/>
      <c r="F227" s="9"/>
      <c r="G227" s="9"/>
      <c r="H227" s="9"/>
      <c r="I227" s="9"/>
      <c r="J227" s="9"/>
      <c r="K227" s="9"/>
      <c r="L227" s="9"/>
    </row>
    <row r="228" spans="2:12" collapsed="1">
      <c r="B228" s="14" t="s">
        <v>38</v>
      </c>
      <c r="C228" s="27">
        <f>+(C229+C230+C231+C232+C233+C234+C235+C236)/8</f>
        <v>75.3125</v>
      </c>
      <c r="D228" s="11"/>
      <c r="E228" s="9"/>
      <c r="F228" s="9"/>
      <c r="G228" s="9"/>
      <c r="H228" s="9"/>
      <c r="I228" s="9"/>
      <c r="J228" s="9"/>
      <c r="K228" s="9"/>
      <c r="L228" s="9"/>
    </row>
    <row r="229" spans="2:12" hidden="1" outlineLevel="1">
      <c r="B229" s="15" t="s">
        <v>38</v>
      </c>
      <c r="C229" s="13">
        <v>80.7</v>
      </c>
      <c r="D229" s="11"/>
      <c r="E229" s="9"/>
      <c r="F229" s="9"/>
      <c r="G229" s="9"/>
      <c r="H229" s="9"/>
      <c r="I229" s="9"/>
      <c r="J229" s="9"/>
      <c r="K229" s="9"/>
      <c r="L229" s="9"/>
    </row>
    <row r="230" spans="2:12" hidden="1" outlineLevel="1">
      <c r="B230" s="15" t="s">
        <v>164</v>
      </c>
      <c r="C230" s="13">
        <v>87</v>
      </c>
      <c r="D230" s="11"/>
      <c r="E230" s="9"/>
      <c r="F230" s="9"/>
      <c r="G230" s="9"/>
      <c r="H230" s="9"/>
      <c r="I230" s="9"/>
      <c r="J230" s="9"/>
      <c r="K230" s="9"/>
      <c r="L230" s="9"/>
    </row>
    <row r="231" spans="2:12" hidden="1" outlineLevel="1">
      <c r="B231" s="15" t="s">
        <v>106</v>
      </c>
      <c r="C231" s="13">
        <v>74.7</v>
      </c>
      <c r="D231" s="11"/>
      <c r="E231" s="9"/>
      <c r="F231" s="9"/>
      <c r="G231" s="9"/>
      <c r="H231" s="9"/>
      <c r="I231" s="9"/>
      <c r="J231" s="9"/>
      <c r="K231" s="9"/>
      <c r="L231" s="9"/>
    </row>
    <row r="232" spans="2:12" hidden="1" outlineLevel="1">
      <c r="B232" s="15" t="s">
        <v>222</v>
      </c>
      <c r="C232" s="13">
        <v>68.099999999999994</v>
      </c>
      <c r="D232" s="11"/>
      <c r="E232" s="9"/>
      <c r="F232" s="9"/>
      <c r="G232" s="9"/>
      <c r="H232" s="9"/>
      <c r="I232" s="9"/>
      <c r="J232" s="9"/>
      <c r="K232" s="9"/>
      <c r="L232" s="9"/>
    </row>
    <row r="233" spans="2:12" hidden="1" outlineLevel="1">
      <c r="B233" s="15" t="s">
        <v>223</v>
      </c>
      <c r="C233" s="13">
        <v>76.400000000000006</v>
      </c>
      <c r="D233" s="11"/>
      <c r="E233" s="9"/>
      <c r="F233" s="9"/>
      <c r="G233" s="9"/>
      <c r="H233" s="9"/>
      <c r="I233" s="9"/>
      <c r="J233" s="9"/>
      <c r="K233" s="9"/>
      <c r="L233" s="9"/>
    </row>
    <row r="234" spans="2:12" hidden="1" outlineLevel="1">
      <c r="B234" s="15" t="s">
        <v>224</v>
      </c>
      <c r="C234" s="13">
        <v>71.3</v>
      </c>
      <c r="D234" s="11"/>
      <c r="E234" s="9"/>
      <c r="F234" s="9"/>
      <c r="G234" s="9"/>
      <c r="H234" s="9"/>
      <c r="I234" s="9"/>
      <c r="J234" s="9"/>
      <c r="K234" s="9"/>
      <c r="L234" s="9"/>
    </row>
    <row r="235" spans="2:12" hidden="1" outlineLevel="1">
      <c r="B235" s="15" t="s">
        <v>225</v>
      </c>
      <c r="C235" s="13">
        <v>70.900000000000006</v>
      </c>
      <c r="D235" s="11"/>
      <c r="E235" s="9"/>
      <c r="F235" s="9"/>
      <c r="G235" s="9"/>
      <c r="H235" s="9"/>
      <c r="I235" s="9"/>
      <c r="J235" s="9"/>
      <c r="K235" s="9"/>
      <c r="L235" s="9"/>
    </row>
    <row r="236" spans="2:12" hidden="1" outlineLevel="1">
      <c r="B236" s="15" t="s">
        <v>226</v>
      </c>
      <c r="C236" s="13">
        <v>73.400000000000006</v>
      </c>
      <c r="D236" s="11"/>
      <c r="E236" s="9"/>
      <c r="F236" s="9"/>
      <c r="G236" s="9"/>
      <c r="H236" s="9"/>
      <c r="I236" s="9"/>
      <c r="J236" s="9"/>
      <c r="K236" s="9"/>
      <c r="L236" s="9"/>
    </row>
    <row r="237" spans="2:12" collapsed="1">
      <c r="B237" s="14" t="s">
        <v>39</v>
      </c>
      <c r="C237" s="27">
        <f>+(C238+C239+C240+C241+C242+C243)/6</f>
        <v>69.983333333333334</v>
      </c>
      <c r="D237" s="11"/>
      <c r="E237" s="9"/>
      <c r="F237" s="9"/>
      <c r="G237" s="9"/>
      <c r="H237" s="9"/>
      <c r="I237" s="9"/>
      <c r="J237" s="9"/>
      <c r="K237" s="9"/>
      <c r="L237" s="9"/>
    </row>
    <row r="238" spans="2:12" hidden="1" outlineLevel="1">
      <c r="B238" s="15" t="s">
        <v>39</v>
      </c>
      <c r="C238" s="13">
        <v>77.3</v>
      </c>
      <c r="D238" s="11"/>
      <c r="E238" s="9"/>
      <c r="F238" s="9"/>
      <c r="G238" s="9"/>
      <c r="H238" s="9"/>
      <c r="I238" s="9"/>
      <c r="J238" s="9"/>
      <c r="K238" s="9"/>
      <c r="L238" s="9"/>
    </row>
    <row r="239" spans="2:12" hidden="1" outlineLevel="1">
      <c r="B239" s="15" t="s">
        <v>167</v>
      </c>
      <c r="C239" s="13">
        <v>71.2</v>
      </c>
      <c r="D239" s="11"/>
      <c r="E239" s="9"/>
      <c r="F239" s="9"/>
      <c r="G239" s="9"/>
      <c r="H239" s="9"/>
      <c r="I239" s="9"/>
      <c r="J239" s="9"/>
      <c r="K239" s="9"/>
      <c r="L239" s="9"/>
    </row>
    <row r="240" spans="2:12" hidden="1" outlineLevel="1">
      <c r="B240" s="15" t="s">
        <v>159</v>
      </c>
      <c r="C240" s="13">
        <v>71</v>
      </c>
      <c r="D240" s="11"/>
      <c r="E240" s="9"/>
      <c r="F240" s="9"/>
      <c r="G240" s="9"/>
      <c r="H240" s="9"/>
      <c r="I240" s="9"/>
      <c r="J240" s="9"/>
      <c r="K240" s="9"/>
      <c r="L240" s="9"/>
    </row>
    <row r="241" spans="2:12" hidden="1" outlineLevel="1">
      <c r="B241" s="15" t="s">
        <v>227</v>
      </c>
      <c r="C241" s="13">
        <v>68.3</v>
      </c>
      <c r="D241" s="11"/>
      <c r="E241" s="9"/>
      <c r="F241" s="9"/>
      <c r="G241" s="9"/>
      <c r="H241" s="9"/>
      <c r="I241" s="9"/>
      <c r="J241" s="9"/>
      <c r="K241" s="9"/>
      <c r="L241" s="9"/>
    </row>
    <row r="242" spans="2:12" hidden="1" outlineLevel="1">
      <c r="B242" s="15" t="s">
        <v>38</v>
      </c>
      <c r="C242" s="13">
        <v>61.9</v>
      </c>
      <c r="D242" s="11"/>
      <c r="E242" s="9"/>
      <c r="F242" s="9"/>
      <c r="G242" s="9"/>
      <c r="H242" s="9"/>
      <c r="I242" s="9"/>
      <c r="J242" s="9"/>
      <c r="K242" s="9"/>
      <c r="L242" s="9"/>
    </row>
    <row r="243" spans="2:12" ht="14.25" hidden="1" customHeight="1" outlineLevel="1">
      <c r="B243" s="15" t="s">
        <v>228</v>
      </c>
      <c r="C243" s="13">
        <v>70.2</v>
      </c>
      <c r="D243" s="11"/>
      <c r="E243" s="9"/>
      <c r="F243" s="9"/>
      <c r="G243" s="9"/>
      <c r="H243" s="9"/>
      <c r="I243" s="9"/>
      <c r="J243" s="9"/>
      <c r="K243" s="9"/>
      <c r="L243" s="9"/>
    </row>
    <row r="244" spans="2:12" ht="14.25" customHeight="1" collapsed="1">
      <c r="B244" s="14" t="s">
        <v>437</v>
      </c>
      <c r="C244" s="27">
        <f>+(C245+C246+C247+C248+C249)/5</f>
        <v>71.419999999999987</v>
      </c>
      <c r="D244" s="11"/>
      <c r="E244" s="9"/>
      <c r="F244" s="9"/>
      <c r="G244" s="9"/>
      <c r="H244" s="9"/>
      <c r="I244" s="9"/>
      <c r="J244" s="9"/>
      <c r="K244" s="9"/>
      <c r="L244" s="9"/>
    </row>
    <row r="245" spans="2:12" ht="14.25" hidden="1" customHeight="1" outlineLevel="1">
      <c r="B245" s="15" t="s">
        <v>40</v>
      </c>
      <c r="C245" s="13">
        <v>75.900000000000006</v>
      </c>
      <c r="D245" s="11"/>
      <c r="E245" s="9"/>
      <c r="F245" s="9"/>
      <c r="G245" s="9"/>
      <c r="H245" s="9"/>
      <c r="I245" s="9"/>
      <c r="J245" s="9"/>
      <c r="K245" s="9"/>
      <c r="L245" s="9"/>
    </row>
    <row r="246" spans="2:12" ht="14.25" hidden="1" customHeight="1" outlineLevel="1">
      <c r="B246" s="15" t="s">
        <v>147</v>
      </c>
      <c r="C246" s="13">
        <v>69.3</v>
      </c>
      <c r="D246" s="11"/>
      <c r="E246" s="9"/>
      <c r="F246" s="9"/>
      <c r="G246" s="9"/>
      <c r="H246" s="9"/>
      <c r="I246" s="9"/>
      <c r="J246" s="9"/>
      <c r="K246" s="9"/>
      <c r="L246" s="9"/>
    </row>
    <row r="247" spans="2:12" ht="14.25" hidden="1" customHeight="1" outlineLevel="1">
      <c r="B247" s="15" t="s">
        <v>117</v>
      </c>
      <c r="C247" s="13">
        <v>73.599999999999994</v>
      </c>
      <c r="D247" s="11"/>
      <c r="E247" s="9"/>
      <c r="F247" s="9"/>
      <c r="G247" s="9"/>
      <c r="H247" s="9"/>
      <c r="I247" s="9"/>
      <c r="J247" s="9"/>
      <c r="K247" s="9"/>
      <c r="L247" s="9"/>
    </row>
    <row r="248" spans="2:12" ht="14.25" hidden="1" customHeight="1" outlineLevel="1">
      <c r="B248" s="15" t="s">
        <v>191</v>
      </c>
      <c r="C248" s="13">
        <v>67.5</v>
      </c>
      <c r="D248" s="11"/>
      <c r="E248" s="9"/>
      <c r="F248" s="9"/>
      <c r="G248" s="9"/>
      <c r="H248" s="9"/>
      <c r="I248" s="9"/>
      <c r="J248" s="9"/>
      <c r="K248" s="9"/>
      <c r="L248" s="9"/>
    </row>
    <row r="249" spans="2:12" ht="14.25" hidden="1" customHeight="1" outlineLevel="1">
      <c r="B249" s="15" t="s">
        <v>148</v>
      </c>
      <c r="C249" s="13">
        <v>70.8</v>
      </c>
      <c r="D249" s="11"/>
      <c r="E249" s="9"/>
      <c r="F249" s="9"/>
      <c r="G249" s="9"/>
      <c r="H249" s="9"/>
      <c r="I249" s="9"/>
      <c r="J249" s="9"/>
      <c r="K249" s="9"/>
      <c r="L249" s="9"/>
    </row>
    <row r="250" spans="2:12" collapsed="1">
      <c r="B250" s="14" t="s">
        <v>41</v>
      </c>
      <c r="C250" s="27">
        <f>+(C251+C252+C253+C254)/4</f>
        <v>73.325000000000003</v>
      </c>
      <c r="D250" s="11"/>
      <c r="E250" s="9"/>
      <c r="F250" s="9"/>
      <c r="G250" s="9"/>
      <c r="H250" s="9"/>
      <c r="I250" s="9"/>
      <c r="J250" s="9"/>
      <c r="K250" s="9"/>
      <c r="L250" s="9"/>
    </row>
    <row r="251" spans="2:12" hidden="1" outlineLevel="1">
      <c r="B251" s="15" t="s">
        <v>41</v>
      </c>
      <c r="C251" s="28">
        <v>78.3</v>
      </c>
      <c r="D251" s="11"/>
      <c r="E251" s="9"/>
      <c r="F251" s="9"/>
      <c r="G251" s="9"/>
      <c r="H251" s="9"/>
      <c r="I251" s="9"/>
      <c r="J251" s="9"/>
      <c r="K251" s="9"/>
      <c r="L251" s="9"/>
    </row>
    <row r="252" spans="2:12" hidden="1" outlineLevel="1">
      <c r="B252" s="15" t="s">
        <v>11</v>
      </c>
      <c r="C252" s="28">
        <v>78</v>
      </c>
      <c r="D252" s="11"/>
      <c r="E252" s="9"/>
      <c r="F252" s="9"/>
      <c r="G252" s="9"/>
      <c r="H252" s="9"/>
      <c r="I252" s="9"/>
      <c r="J252" s="9"/>
      <c r="K252" s="9"/>
      <c r="L252" s="9"/>
    </row>
    <row r="253" spans="2:12" hidden="1" outlineLevel="1">
      <c r="B253" s="15" t="s">
        <v>148</v>
      </c>
      <c r="C253" s="28">
        <v>74.599999999999994</v>
      </c>
      <c r="D253" s="11"/>
      <c r="E253" s="9"/>
      <c r="F253" s="9"/>
      <c r="G253" s="9"/>
      <c r="H253" s="9"/>
      <c r="I253" s="9"/>
      <c r="J253" s="9"/>
      <c r="K253" s="9"/>
      <c r="L253" s="9"/>
    </row>
    <row r="254" spans="2:12" hidden="1" outlineLevel="1">
      <c r="B254" s="15" t="s">
        <v>218</v>
      </c>
      <c r="C254" s="28">
        <v>62.4</v>
      </c>
      <c r="D254" s="11"/>
      <c r="E254" s="9"/>
      <c r="F254" s="9"/>
      <c r="G254" s="9"/>
      <c r="H254" s="9"/>
      <c r="I254" s="9"/>
      <c r="J254" s="9"/>
      <c r="K254" s="9"/>
      <c r="L254" s="9"/>
    </row>
    <row r="255" spans="2:12" collapsed="1">
      <c r="B255" s="14" t="s">
        <v>42</v>
      </c>
      <c r="C255" s="27">
        <f>+(C256+C257+C258)/3</f>
        <v>83.333333333333329</v>
      </c>
      <c r="D255" s="11"/>
      <c r="E255" s="9"/>
      <c r="F255" s="9"/>
      <c r="G255" s="9"/>
      <c r="H255" s="9"/>
      <c r="I255" s="9"/>
      <c r="J255" s="9"/>
      <c r="K255" s="9"/>
      <c r="L255" s="9"/>
    </row>
    <row r="256" spans="2:12" hidden="1" outlineLevel="1">
      <c r="B256" s="15" t="s">
        <v>105</v>
      </c>
      <c r="C256" s="13">
        <v>82.6</v>
      </c>
      <c r="D256" s="11"/>
      <c r="E256" s="9"/>
      <c r="F256" s="9"/>
      <c r="G256" s="9"/>
      <c r="H256" s="9"/>
      <c r="I256" s="9"/>
      <c r="J256" s="9"/>
      <c r="K256" s="9"/>
      <c r="L256" s="9"/>
    </row>
    <row r="257" spans="2:12" hidden="1" outlineLevel="1">
      <c r="B257" s="15" t="s">
        <v>229</v>
      </c>
      <c r="C257" s="13">
        <v>81.5</v>
      </c>
      <c r="D257" s="11"/>
      <c r="E257" s="9"/>
      <c r="F257" s="9"/>
      <c r="G257" s="9"/>
      <c r="H257" s="9"/>
      <c r="I257" s="9"/>
      <c r="J257" s="9"/>
      <c r="K257" s="9"/>
      <c r="L257" s="9"/>
    </row>
    <row r="258" spans="2:12" hidden="1" outlineLevel="1">
      <c r="B258" s="15" t="s">
        <v>230</v>
      </c>
      <c r="C258" s="13">
        <v>85.9</v>
      </c>
      <c r="D258" s="11"/>
      <c r="E258" s="9"/>
      <c r="F258" s="9"/>
      <c r="G258" s="9"/>
      <c r="H258" s="9"/>
      <c r="I258" s="9"/>
      <c r="J258" s="9"/>
      <c r="K258" s="9"/>
      <c r="L258" s="9"/>
    </row>
    <row r="259" spans="2:12" collapsed="1">
      <c r="B259" s="14" t="s">
        <v>43</v>
      </c>
      <c r="C259" s="27">
        <f>+(C260+C261+C262)/3</f>
        <v>80.566666666666663</v>
      </c>
      <c r="D259" s="11"/>
      <c r="E259" s="9"/>
      <c r="F259" s="9"/>
      <c r="G259" s="9"/>
      <c r="H259" s="9"/>
      <c r="I259" s="9"/>
      <c r="J259" s="9"/>
      <c r="K259" s="9"/>
      <c r="L259" s="9"/>
    </row>
    <row r="260" spans="2:12" hidden="1" outlineLevel="1">
      <c r="B260" s="15" t="s">
        <v>231</v>
      </c>
      <c r="C260" s="28">
        <v>81</v>
      </c>
      <c r="D260" s="11"/>
      <c r="E260" s="9"/>
      <c r="F260" s="9"/>
      <c r="G260" s="9"/>
      <c r="H260" s="9"/>
      <c r="I260" s="9"/>
      <c r="J260" s="9"/>
      <c r="K260" s="9"/>
      <c r="L260" s="9"/>
    </row>
    <row r="261" spans="2:12" hidden="1" outlineLevel="1">
      <c r="B261" s="15" t="s">
        <v>232</v>
      </c>
      <c r="C261" s="13">
        <v>91.9</v>
      </c>
      <c r="D261" s="11"/>
      <c r="E261" s="9"/>
      <c r="F261" s="9"/>
      <c r="G261" s="9"/>
      <c r="H261" s="9"/>
      <c r="I261" s="9"/>
      <c r="J261" s="9"/>
      <c r="K261" s="9"/>
      <c r="L261" s="9"/>
    </row>
    <row r="262" spans="2:12" hidden="1" outlineLevel="1">
      <c r="B262" s="15" t="s">
        <v>233</v>
      </c>
      <c r="C262" s="13">
        <v>68.8</v>
      </c>
      <c r="D262" s="11"/>
      <c r="E262" s="9"/>
      <c r="F262" s="9"/>
      <c r="G262" s="9"/>
      <c r="H262" s="9"/>
      <c r="I262" s="9"/>
      <c r="J262" s="9"/>
      <c r="K262" s="9"/>
      <c r="L262" s="9"/>
    </row>
    <row r="263" spans="2:12" collapsed="1">
      <c r="B263" s="14" t="s">
        <v>44</v>
      </c>
      <c r="C263" s="27">
        <f>+(C264+C265)/2</f>
        <v>87.9</v>
      </c>
      <c r="D263" s="11"/>
      <c r="E263" s="9"/>
      <c r="F263" s="9"/>
      <c r="G263" s="9"/>
      <c r="H263" s="9"/>
      <c r="I263" s="9"/>
      <c r="J263" s="9"/>
      <c r="K263" s="9"/>
      <c r="L263" s="9"/>
    </row>
    <row r="264" spans="2:12" hidden="1" outlineLevel="1">
      <c r="B264" s="15" t="s">
        <v>44</v>
      </c>
      <c r="C264" s="13">
        <v>88.3</v>
      </c>
      <c r="D264" s="11"/>
      <c r="E264" s="9"/>
      <c r="F264" s="9"/>
      <c r="G264" s="9"/>
      <c r="H264" s="9"/>
      <c r="I264" s="9"/>
      <c r="J264" s="9"/>
      <c r="K264" s="9"/>
      <c r="L264" s="9"/>
    </row>
    <row r="265" spans="2:12" hidden="1" outlineLevel="1">
      <c r="B265" s="15" t="s">
        <v>438</v>
      </c>
      <c r="C265" s="13">
        <v>87.5</v>
      </c>
      <c r="D265" s="11"/>
      <c r="E265" s="9"/>
      <c r="F265" s="9"/>
      <c r="G265" s="9"/>
      <c r="H265" s="9"/>
      <c r="I265" s="9"/>
      <c r="J265" s="9"/>
      <c r="K265" s="9"/>
      <c r="L265" s="9"/>
    </row>
    <row r="266" spans="2:12" collapsed="1">
      <c r="B266" s="14" t="s">
        <v>45</v>
      </c>
      <c r="C266" s="27">
        <f>+(C267+C268+C269+C270+C271+C272+C273+C274+C275+C276+C277)/11</f>
        <v>68.38181818181819</v>
      </c>
      <c r="D266" s="11"/>
      <c r="E266" s="9"/>
      <c r="F266" s="9"/>
      <c r="G266" s="9"/>
      <c r="H266" s="9"/>
      <c r="I266" s="9"/>
      <c r="J266" s="9"/>
      <c r="K266" s="9"/>
      <c r="L266" s="9"/>
    </row>
    <row r="267" spans="2:12" hidden="1" outlineLevel="1">
      <c r="B267" s="15" t="s">
        <v>236</v>
      </c>
      <c r="C267" s="13">
        <v>79.900000000000006</v>
      </c>
      <c r="D267" s="11"/>
      <c r="E267" s="9"/>
      <c r="F267" s="9"/>
      <c r="G267" s="9"/>
      <c r="H267" s="9"/>
      <c r="I267" s="9"/>
      <c r="J267" s="9"/>
      <c r="K267" s="9"/>
      <c r="L267" s="9"/>
    </row>
    <row r="268" spans="2:12" hidden="1" outlineLevel="1">
      <c r="B268" s="15" t="s">
        <v>237</v>
      </c>
      <c r="C268" s="13">
        <v>70.599999999999994</v>
      </c>
      <c r="D268" s="11"/>
      <c r="E268" s="9"/>
      <c r="F268" s="9"/>
      <c r="G268" s="9"/>
      <c r="H268" s="9"/>
      <c r="I268" s="9"/>
      <c r="J268" s="9"/>
      <c r="K268" s="9"/>
      <c r="L268" s="9"/>
    </row>
    <row r="269" spans="2:12" hidden="1" outlineLevel="1">
      <c r="B269" s="15" t="s">
        <v>94</v>
      </c>
      <c r="C269" s="13">
        <v>68.400000000000006</v>
      </c>
      <c r="D269" s="11"/>
      <c r="E269" s="9"/>
      <c r="F269" s="9"/>
      <c r="G269" s="9"/>
      <c r="H269" s="9"/>
      <c r="I269" s="9"/>
      <c r="J269" s="9"/>
      <c r="K269" s="9"/>
      <c r="L269" s="9"/>
    </row>
    <row r="270" spans="2:12" hidden="1" outlineLevel="1">
      <c r="B270" s="15" t="s">
        <v>238</v>
      </c>
      <c r="C270" s="13">
        <v>66.599999999999994</v>
      </c>
      <c r="D270" s="11"/>
      <c r="E270" s="9"/>
      <c r="F270" s="9"/>
      <c r="G270" s="9"/>
      <c r="H270" s="9"/>
      <c r="I270" s="9"/>
      <c r="J270" s="9"/>
      <c r="K270" s="9"/>
      <c r="L270" s="9"/>
    </row>
    <row r="271" spans="2:12" hidden="1" outlineLevel="1">
      <c r="B271" s="15" t="s">
        <v>239</v>
      </c>
      <c r="C271" s="13">
        <v>64.599999999999994</v>
      </c>
      <c r="D271" s="11"/>
      <c r="E271" s="9"/>
      <c r="F271" s="9"/>
      <c r="G271" s="9"/>
      <c r="H271" s="9"/>
      <c r="I271" s="9"/>
      <c r="J271" s="9"/>
      <c r="K271" s="9"/>
      <c r="L271" s="9"/>
    </row>
    <row r="272" spans="2:12" hidden="1" outlineLevel="1">
      <c r="B272" s="15" t="s">
        <v>240</v>
      </c>
      <c r="C272" s="13">
        <v>73.7</v>
      </c>
      <c r="D272" s="11"/>
      <c r="E272" s="9"/>
      <c r="F272" s="9"/>
      <c r="G272" s="9"/>
      <c r="H272" s="9"/>
      <c r="I272" s="9"/>
      <c r="J272" s="9"/>
      <c r="K272" s="9"/>
      <c r="L272" s="9"/>
    </row>
    <row r="273" spans="2:12" hidden="1" outlineLevel="1">
      <c r="B273" s="15" t="s">
        <v>241</v>
      </c>
      <c r="C273" s="13">
        <v>63.9</v>
      </c>
      <c r="D273" s="11"/>
      <c r="E273" s="9"/>
      <c r="F273" s="9"/>
      <c r="G273" s="9"/>
      <c r="H273" s="9"/>
      <c r="I273" s="9"/>
      <c r="J273" s="9"/>
      <c r="K273" s="9"/>
      <c r="L273" s="9"/>
    </row>
    <row r="274" spans="2:12" hidden="1" outlineLevel="1">
      <c r="B274" s="15" t="s">
        <v>242</v>
      </c>
      <c r="C274" s="13">
        <v>67.599999999999994</v>
      </c>
      <c r="D274" s="11"/>
      <c r="E274" s="9"/>
      <c r="F274" s="9"/>
      <c r="G274" s="9"/>
      <c r="H274" s="9"/>
      <c r="I274" s="9"/>
      <c r="J274" s="9"/>
      <c r="K274" s="9"/>
      <c r="L274" s="9"/>
    </row>
    <row r="275" spans="2:12" hidden="1" outlineLevel="1">
      <c r="B275" s="15" t="s">
        <v>243</v>
      </c>
      <c r="C275" s="13">
        <v>74.5</v>
      </c>
      <c r="D275" s="11"/>
      <c r="E275" s="9"/>
      <c r="F275" s="9"/>
      <c r="G275" s="9"/>
      <c r="H275" s="9"/>
      <c r="I275" s="9"/>
      <c r="J275" s="9"/>
      <c r="K275" s="9"/>
      <c r="L275" s="9"/>
    </row>
    <row r="276" spans="2:12" hidden="1" outlineLevel="1">
      <c r="B276" s="15" t="s">
        <v>244</v>
      </c>
      <c r="C276" s="13">
        <v>61.7</v>
      </c>
      <c r="D276" s="11"/>
      <c r="E276" s="9"/>
      <c r="F276" s="9"/>
      <c r="G276" s="9"/>
      <c r="H276" s="9"/>
      <c r="I276" s="9"/>
      <c r="J276" s="9"/>
      <c r="K276" s="9"/>
      <c r="L276" s="9"/>
    </row>
    <row r="277" spans="2:12" hidden="1" outlineLevel="1">
      <c r="B277" s="15" t="s">
        <v>245</v>
      </c>
      <c r="C277" s="13">
        <v>60.7</v>
      </c>
      <c r="D277" s="11"/>
      <c r="E277" s="9"/>
      <c r="F277" s="9"/>
      <c r="G277" s="9"/>
      <c r="H277" s="9"/>
      <c r="I277" s="9"/>
      <c r="J277" s="9"/>
      <c r="K277" s="9"/>
      <c r="L277" s="9"/>
    </row>
    <row r="278" spans="2:12" s="17" customFormat="1" collapsed="1">
      <c r="B278" s="14" t="s">
        <v>46</v>
      </c>
      <c r="C278" s="27">
        <f>+(C279+C280+C281+C282+C283)/5</f>
        <v>64.38</v>
      </c>
      <c r="D278" s="18"/>
    </row>
    <row r="279" spans="2:12" s="17" customFormat="1" hidden="1" outlineLevel="1">
      <c r="B279" s="15" t="s">
        <v>46</v>
      </c>
      <c r="C279" s="13">
        <v>74.3</v>
      </c>
      <c r="D279" s="18"/>
    </row>
    <row r="280" spans="2:12" s="17" customFormat="1" hidden="1" outlineLevel="1">
      <c r="B280" s="15" t="s">
        <v>117</v>
      </c>
      <c r="C280" s="13">
        <v>55.2</v>
      </c>
      <c r="D280" s="18"/>
    </row>
    <row r="281" spans="2:12" s="17" customFormat="1" hidden="1" outlineLevel="1">
      <c r="B281" s="15" t="s">
        <v>246</v>
      </c>
      <c r="C281" s="13">
        <v>61.8</v>
      </c>
      <c r="D281" s="18"/>
    </row>
    <row r="282" spans="2:12" s="17" customFormat="1" hidden="1" outlineLevel="1">
      <c r="B282" s="15" t="s">
        <v>247</v>
      </c>
      <c r="C282" s="13">
        <v>66.7</v>
      </c>
      <c r="D282" s="18"/>
    </row>
    <row r="283" spans="2:12" s="17" customFormat="1" hidden="1" outlineLevel="1">
      <c r="B283" s="15" t="s">
        <v>248</v>
      </c>
      <c r="C283" s="13">
        <v>63.9</v>
      </c>
      <c r="D283" s="18"/>
    </row>
    <row r="284" spans="2:12" collapsed="1">
      <c r="B284" s="14" t="s">
        <v>47</v>
      </c>
      <c r="C284" s="27">
        <f>+(C285+C286+C287+C288+C289+C290+C291+C292)/8</f>
        <v>69.375</v>
      </c>
      <c r="D284" s="11"/>
      <c r="E284" s="9"/>
      <c r="F284" s="9"/>
      <c r="G284" s="9"/>
      <c r="H284" s="9"/>
      <c r="I284" s="9"/>
      <c r="J284" s="9"/>
      <c r="K284" s="9"/>
      <c r="L284" s="9"/>
    </row>
    <row r="285" spans="2:12" hidden="1" outlineLevel="1">
      <c r="B285" s="15" t="s">
        <v>249</v>
      </c>
      <c r="C285" s="13">
        <v>77.2</v>
      </c>
      <c r="D285" s="11"/>
      <c r="E285" s="9"/>
      <c r="F285" s="9"/>
      <c r="G285" s="9"/>
      <c r="H285" s="9"/>
      <c r="I285" s="9"/>
      <c r="J285" s="9"/>
      <c r="K285" s="9"/>
      <c r="L285" s="9"/>
    </row>
    <row r="286" spans="2:12" hidden="1" outlineLevel="1">
      <c r="B286" s="15" t="s">
        <v>250</v>
      </c>
      <c r="C286" s="13">
        <v>66.8</v>
      </c>
      <c r="D286" s="11"/>
      <c r="E286" s="9"/>
      <c r="F286" s="9"/>
      <c r="G286" s="9"/>
      <c r="H286" s="9"/>
      <c r="I286" s="9"/>
      <c r="J286" s="9"/>
      <c r="K286" s="9"/>
      <c r="L286" s="9"/>
    </row>
    <row r="287" spans="2:12" hidden="1" outlineLevel="1">
      <c r="B287" s="15" t="s">
        <v>159</v>
      </c>
      <c r="C287" s="13">
        <v>81.2</v>
      </c>
      <c r="D287" s="11"/>
      <c r="E287" s="9"/>
      <c r="F287" s="9"/>
      <c r="G287" s="9"/>
      <c r="H287" s="9"/>
      <c r="I287" s="9"/>
      <c r="J287" s="9"/>
      <c r="K287" s="9"/>
      <c r="L287" s="9"/>
    </row>
    <row r="288" spans="2:12" hidden="1" outlineLevel="1">
      <c r="B288" s="15" t="s">
        <v>40</v>
      </c>
      <c r="C288" s="13">
        <v>67.3</v>
      </c>
      <c r="D288" s="11"/>
      <c r="E288" s="9"/>
      <c r="F288" s="9"/>
      <c r="G288" s="9"/>
      <c r="H288" s="9"/>
      <c r="I288" s="9"/>
      <c r="J288" s="9"/>
      <c r="K288" s="9"/>
      <c r="L288" s="9"/>
    </row>
    <row r="289" spans="2:12" hidden="1" outlineLevel="1">
      <c r="B289" s="15" t="s">
        <v>148</v>
      </c>
      <c r="C289" s="13">
        <v>71.599999999999994</v>
      </c>
      <c r="D289" s="11"/>
      <c r="E289" s="9"/>
      <c r="F289" s="9"/>
      <c r="G289" s="9"/>
      <c r="H289" s="9"/>
      <c r="I289" s="9"/>
      <c r="J289" s="9"/>
      <c r="K289" s="9"/>
      <c r="L289" s="9"/>
    </row>
    <row r="290" spans="2:12" hidden="1" outlineLevel="1">
      <c r="B290" s="15" t="s">
        <v>243</v>
      </c>
      <c r="C290" s="13">
        <v>59.2</v>
      </c>
      <c r="D290" s="11"/>
      <c r="E290" s="9"/>
      <c r="F290" s="9"/>
      <c r="G290" s="9"/>
      <c r="H290" s="9"/>
      <c r="I290" s="9"/>
      <c r="J290" s="9"/>
      <c r="K290" s="9"/>
      <c r="L290" s="9"/>
    </row>
    <row r="291" spans="2:12" hidden="1" outlineLevel="1">
      <c r="B291" s="15" t="s">
        <v>188</v>
      </c>
      <c r="C291" s="13">
        <v>71.2</v>
      </c>
      <c r="D291" s="11"/>
      <c r="E291" s="9"/>
      <c r="F291" s="9"/>
      <c r="G291" s="9"/>
      <c r="H291" s="9"/>
      <c r="I291" s="9"/>
      <c r="J291" s="9"/>
      <c r="K291" s="9"/>
      <c r="L291" s="9"/>
    </row>
    <row r="292" spans="2:12" hidden="1" outlineLevel="1">
      <c r="B292" s="15" t="s">
        <v>251</v>
      </c>
      <c r="C292" s="13">
        <v>60.5</v>
      </c>
      <c r="D292" s="11"/>
      <c r="E292" s="9"/>
      <c r="F292" s="9"/>
      <c r="G292" s="9"/>
      <c r="H292" s="9"/>
      <c r="I292" s="9"/>
      <c r="J292" s="9"/>
      <c r="K292" s="9"/>
      <c r="L292" s="9"/>
    </row>
    <row r="293" spans="2:12" collapsed="1">
      <c r="B293" s="14" t="s">
        <v>48</v>
      </c>
      <c r="C293" s="27">
        <f>+(C294+C295+C296)/3</f>
        <v>57.466666666666669</v>
      </c>
      <c r="D293" s="11"/>
      <c r="E293" s="9"/>
      <c r="F293" s="9"/>
      <c r="G293" s="9"/>
      <c r="H293" s="9"/>
      <c r="I293" s="9"/>
      <c r="J293" s="9"/>
      <c r="K293" s="9"/>
      <c r="L293" s="9"/>
    </row>
    <row r="294" spans="2:12" hidden="1" outlineLevel="1">
      <c r="B294" s="15" t="s">
        <v>252</v>
      </c>
      <c r="C294" s="28">
        <v>63</v>
      </c>
      <c r="D294" s="11"/>
      <c r="E294" s="9"/>
      <c r="F294" s="9"/>
      <c r="G294" s="9"/>
      <c r="H294" s="9"/>
      <c r="I294" s="9"/>
      <c r="J294" s="9"/>
      <c r="K294" s="9"/>
      <c r="L294" s="9"/>
    </row>
    <row r="295" spans="2:12" hidden="1" outlineLevel="1">
      <c r="B295" s="15" t="s">
        <v>253</v>
      </c>
      <c r="C295" s="13">
        <v>55.2</v>
      </c>
      <c r="D295" s="11"/>
      <c r="E295" s="9"/>
      <c r="F295" s="9"/>
      <c r="G295" s="9"/>
      <c r="H295" s="9"/>
      <c r="I295" s="9"/>
      <c r="J295" s="9"/>
      <c r="K295" s="9"/>
      <c r="L295" s="9"/>
    </row>
    <row r="296" spans="2:12" hidden="1" outlineLevel="1">
      <c r="B296" s="15" t="s">
        <v>254</v>
      </c>
      <c r="C296" s="13">
        <v>54.2</v>
      </c>
      <c r="D296" s="11"/>
      <c r="E296" s="9"/>
      <c r="F296" s="9"/>
      <c r="G296" s="9"/>
      <c r="H296" s="9"/>
      <c r="I296" s="9"/>
      <c r="J296" s="9"/>
      <c r="K296" s="9"/>
      <c r="L296" s="9"/>
    </row>
    <row r="297" spans="2:12" collapsed="1">
      <c r="B297" s="14" t="s">
        <v>49</v>
      </c>
      <c r="C297" s="27">
        <f>+(C298+C299+C300+C301+C302+C303+C304+C305+C306+C307+C308+C309)/12</f>
        <v>46.133333333333333</v>
      </c>
      <c r="D297" s="11"/>
      <c r="E297" s="9"/>
      <c r="F297" s="9"/>
      <c r="G297" s="9"/>
      <c r="H297" s="9"/>
      <c r="I297" s="9"/>
      <c r="J297" s="9"/>
      <c r="K297" s="9"/>
      <c r="L297" s="9"/>
    </row>
    <row r="298" spans="2:12" hidden="1" outlineLevel="1">
      <c r="B298" s="15" t="s">
        <v>49</v>
      </c>
      <c r="C298" s="13">
        <v>62.8</v>
      </c>
      <c r="D298" s="11"/>
      <c r="E298" s="9"/>
      <c r="F298" s="9"/>
      <c r="G298" s="9"/>
      <c r="H298" s="9"/>
      <c r="I298" s="9"/>
      <c r="J298" s="9"/>
      <c r="K298" s="9"/>
      <c r="L298" s="9"/>
    </row>
    <row r="299" spans="2:12" hidden="1" outlineLevel="1">
      <c r="B299" s="15" t="s">
        <v>255</v>
      </c>
      <c r="C299" s="13">
        <v>55.9</v>
      </c>
      <c r="D299" s="11"/>
      <c r="E299" s="9"/>
      <c r="F299" s="9"/>
      <c r="G299" s="9"/>
      <c r="H299" s="9"/>
      <c r="I299" s="9"/>
      <c r="J299" s="9"/>
      <c r="K299" s="9"/>
      <c r="L299" s="9"/>
    </row>
    <row r="300" spans="2:12" hidden="1" outlineLevel="1">
      <c r="B300" s="15" t="s">
        <v>256</v>
      </c>
      <c r="C300" s="13">
        <v>40.299999999999997</v>
      </c>
      <c r="D300" s="11"/>
      <c r="E300" s="9"/>
      <c r="F300" s="9"/>
      <c r="G300" s="9"/>
      <c r="H300" s="9"/>
      <c r="I300" s="9"/>
      <c r="J300" s="9"/>
      <c r="K300" s="9"/>
      <c r="L300" s="9"/>
    </row>
    <row r="301" spans="2:12" hidden="1" outlineLevel="1">
      <c r="B301" s="15" t="s">
        <v>57</v>
      </c>
      <c r="C301" s="13">
        <v>45.4</v>
      </c>
      <c r="D301" s="11"/>
      <c r="E301" s="9"/>
      <c r="F301" s="9"/>
      <c r="G301" s="9"/>
      <c r="H301" s="9"/>
      <c r="I301" s="9"/>
      <c r="J301" s="9"/>
      <c r="K301" s="9"/>
      <c r="L301" s="9"/>
    </row>
    <row r="302" spans="2:12" hidden="1" outlineLevel="1">
      <c r="B302" s="15" t="s">
        <v>257</v>
      </c>
      <c r="C302" s="13">
        <v>51.6</v>
      </c>
      <c r="D302" s="11"/>
      <c r="E302" s="9"/>
      <c r="F302" s="9"/>
      <c r="G302" s="9"/>
      <c r="H302" s="9"/>
      <c r="I302" s="9"/>
      <c r="J302" s="9"/>
      <c r="K302" s="9"/>
      <c r="L302" s="9"/>
    </row>
    <row r="303" spans="2:12" hidden="1" outlineLevel="1">
      <c r="B303" s="15" t="s">
        <v>258</v>
      </c>
      <c r="C303" s="13">
        <v>53.4</v>
      </c>
      <c r="D303" s="11"/>
      <c r="E303" s="9"/>
      <c r="F303" s="9"/>
      <c r="G303" s="9"/>
      <c r="H303" s="9"/>
      <c r="I303" s="9"/>
      <c r="J303" s="9"/>
      <c r="K303" s="9"/>
      <c r="L303" s="9"/>
    </row>
    <row r="304" spans="2:12" hidden="1" outlineLevel="1">
      <c r="B304" s="15" t="s">
        <v>259</v>
      </c>
      <c r="C304" s="13">
        <v>44.3</v>
      </c>
      <c r="D304" s="11"/>
      <c r="E304" s="9"/>
      <c r="F304" s="9"/>
      <c r="G304" s="9"/>
      <c r="H304" s="9"/>
      <c r="I304" s="9"/>
      <c r="J304" s="9"/>
      <c r="K304" s="9"/>
      <c r="L304" s="9"/>
    </row>
    <row r="305" spans="2:12" hidden="1" outlineLevel="1">
      <c r="B305" s="15" t="s">
        <v>260</v>
      </c>
      <c r="C305" s="13">
        <v>43.4</v>
      </c>
      <c r="D305" s="11"/>
      <c r="E305" s="9"/>
      <c r="F305" s="9"/>
      <c r="G305" s="9"/>
      <c r="H305" s="9"/>
      <c r="I305" s="9"/>
      <c r="J305" s="9"/>
      <c r="K305" s="9"/>
      <c r="L305" s="9"/>
    </row>
    <row r="306" spans="2:12" hidden="1" outlineLevel="1">
      <c r="B306" s="15" t="s">
        <v>224</v>
      </c>
      <c r="C306" s="13">
        <v>59.6</v>
      </c>
      <c r="D306" s="11"/>
      <c r="E306" s="9"/>
      <c r="F306" s="9"/>
      <c r="G306" s="9"/>
      <c r="H306" s="9"/>
      <c r="I306" s="9"/>
      <c r="J306" s="9"/>
      <c r="K306" s="9"/>
      <c r="L306" s="9"/>
    </row>
    <row r="307" spans="2:12" hidden="1" outlineLevel="1">
      <c r="B307" s="15" t="s">
        <v>261</v>
      </c>
      <c r="C307" s="13">
        <v>43.3</v>
      </c>
      <c r="D307" s="11"/>
      <c r="E307" s="9"/>
      <c r="F307" s="9"/>
      <c r="G307" s="9"/>
      <c r="H307" s="9"/>
      <c r="I307" s="9"/>
      <c r="J307" s="9"/>
      <c r="K307" s="9"/>
      <c r="L307" s="9"/>
    </row>
    <row r="308" spans="2:12" hidden="1" outlineLevel="1">
      <c r="B308" s="15" t="s">
        <v>262</v>
      </c>
      <c r="C308" s="13">
        <v>53.6</v>
      </c>
      <c r="D308" s="11"/>
      <c r="E308" s="9"/>
      <c r="F308" s="9"/>
      <c r="G308" s="9"/>
      <c r="H308" s="9"/>
      <c r="I308" s="9"/>
      <c r="J308" s="9"/>
      <c r="K308" s="9"/>
      <c r="L308" s="9"/>
    </row>
    <row r="309" spans="2:12" hidden="1" outlineLevel="1">
      <c r="B309" s="15" t="s">
        <v>263</v>
      </c>
      <c r="C309" s="28">
        <v>0</v>
      </c>
      <c r="D309" s="11"/>
      <c r="E309" s="9"/>
      <c r="F309" s="9"/>
      <c r="G309" s="9"/>
      <c r="H309" s="9"/>
      <c r="I309" s="9"/>
      <c r="J309" s="9"/>
      <c r="K309" s="9"/>
      <c r="L309" s="9"/>
    </row>
    <row r="310" spans="2:12" collapsed="1">
      <c r="B310" s="14" t="s">
        <v>50</v>
      </c>
      <c r="C310" s="27">
        <f>+(C311+C312+C313)/3</f>
        <v>66.966666666666669</v>
      </c>
      <c r="D310" s="11"/>
      <c r="E310" s="9"/>
      <c r="F310" s="9"/>
      <c r="G310" s="9"/>
      <c r="H310" s="9"/>
      <c r="I310" s="9"/>
      <c r="J310" s="9"/>
      <c r="K310" s="9"/>
      <c r="L310" s="9"/>
    </row>
    <row r="311" spans="2:12" hidden="1" outlineLevel="1">
      <c r="B311" s="15" t="s">
        <v>264</v>
      </c>
      <c r="C311" s="13">
        <v>62.4</v>
      </c>
      <c r="D311" s="11"/>
      <c r="E311" s="9"/>
      <c r="F311" s="9"/>
      <c r="G311" s="9"/>
      <c r="H311" s="9"/>
      <c r="I311" s="9"/>
      <c r="J311" s="9"/>
      <c r="K311" s="9"/>
      <c r="L311" s="9"/>
    </row>
    <row r="312" spans="2:12" hidden="1" outlineLevel="1">
      <c r="B312" s="15" t="s">
        <v>265</v>
      </c>
      <c r="C312" s="13">
        <v>68.5</v>
      </c>
      <c r="D312" s="11"/>
      <c r="E312" s="9"/>
      <c r="F312" s="9"/>
      <c r="G312" s="9"/>
      <c r="H312" s="9"/>
      <c r="I312" s="9"/>
      <c r="J312" s="9"/>
      <c r="K312" s="9"/>
      <c r="L312" s="9"/>
    </row>
    <row r="313" spans="2:12" hidden="1" outlineLevel="1">
      <c r="B313" s="15" t="s">
        <v>266</v>
      </c>
      <c r="C313" s="28">
        <v>70</v>
      </c>
      <c r="D313" s="11"/>
      <c r="E313" s="9"/>
      <c r="F313" s="9"/>
      <c r="G313" s="9"/>
      <c r="H313" s="9"/>
      <c r="I313" s="9"/>
      <c r="J313" s="9"/>
      <c r="K313" s="9"/>
      <c r="L313" s="9"/>
    </row>
    <row r="314" spans="2:12" collapsed="1">
      <c r="B314" s="14" t="s">
        <v>51</v>
      </c>
      <c r="C314" s="27">
        <f>+(C315+C316+C317+C318+C319)/5</f>
        <v>60.48</v>
      </c>
      <c r="D314" s="9"/>
      <c r="E314" s="9"/>
      <c r="F314" s="9"/>
      <c r="G314" s="9"/>
      <c r="H314" s="9"/>
      <c r="I314" s="9"/>
      <c r="J314" s="9"/>
      <c r="K314" s="9"/>
      <c r="L314" s="9"/>
    </row>
    <row r="315" spans="2:12" hidden="1" outlineLevel="1">
      <c r="B315" s="15" t="s">
        <v>40</v>
      </c>
      <c r="C315" s="13">
        <v>67.599999999999994</v>
      </c>
      <c r="D315" s="9"/>
      <c r="E315" s="9"/>
      <c r="F315" s="9"/>
      <c r="G315" s="9"/>
      <c r="H315" s="9"/>
      <c r="I315" s="9"/>
      <c r="J315" s="9"/>
      <c r="K315" s="9"/>
      <c r="L315" s="9"/>
    </row>
    <row r="316" spans="2:12" hidden="1" outlineLevel="1">
      <c r="B316" s="15" t="s">
        <v>267</v>
      </c>
      <c r="C316" s="13">
        <v>65.5</v>
      </c>
      <c r="D316" s="9"/>
      <c r="E316" s="9"/>
      <c r="F316" s="9"/>
      <c r="G316" s="9"/>
      <c r="H316" s="9"/>
      <c r="I316" s="9"/>
      <c r="J316" s="9"/>
      <c r="K316" s="9"/>
      <c r="L316" s="9"/>
    </row>
    <row r="317" spans="2:12" hidden="1" outlineLevel="1">
      <c r="B317" s="15" t="s">
        <v>268</v>
      </c>
      <c r="C317" s="13">
        <v>53.3</v>
      </c>
      <c r="D317" s="9"/>
      <c r="E317" s="9"/>
      <c r="F317" s="9"/>
      <c r="G317" s="9"/>
      <c r="H317" s="9"/>
      <c r="I317" s="9"/>
      <c r="J317" s="9"/>
      <c r="K317" s="9"/>
      <c r="L317" s="9"/>
    </row>
    <row r="318" spans="2:12" hidden="1" outlineLevel="1">
      <c r="B318" s="15" t="s">
        <v>269</v>
      </c>
      <c r="C318" s="13">
        <v>63.3</v>
      </c>
      <c r="D318" s="9"/>
      <c r="E318" s="9"/>
      <c r="F318" s="9"/>
      <c r="G318" s="9"/>
      <c r="H318" s="9"/>
      <c r="I318" s="9"/>
      <c r="J318" s="9"/>
      <c r="K318" s="9"/>
      <c r="L318" s="9"/>
    </row>
    <row r="319" spans="2:12" hidden="1" outlineLevel="1">
      <c r="B319" s="15" t="s">
        <v>224</v>
      </c>
      <c r="C319" s="13">
        <v>52.7</v>
      </c>
      <c r="D319" s="9"/>
      <c r="E319" s="9"/>
      <c r="F319" s="9"/>
      <c r="G319" s="9"/>
      <c r="H319" s="9"/>
      <c r="I319" s="9"/>
      <c r="J319" s="9"/>
      <c r="K319" s="9"/>
      <c r="L319" s="9"/>
    </row>
    <row r="320" spans="2:12" collapsed="1">
      <c r="B320" s="19" t="s">
        <v>52</v>
      </c>
      <c r="C320" s="27">
        <f>+(C321+C322+C323+C324)/4</f>
        <v>61.45</v>
      </c>
      <c r="D320" s="9"/>
      <c r="E320" s="9"/>
      <c r="F320" s="9"/>
      <c r="G320" s="9"/>
      <c r="H320" s="9"/>
      <c r="I320" s="9"/>
      <c r="J320" s="9"/>
      <c r="K320" s="9"/>
      <c r="L320" s="9"/>
    </row>
    <row r="321" spans="2:3" hidden="1" outlineLevel="1">
      <c r="B321" s="7" t="s">
        <v>270</v>
      </c>
      <c r="C321" s="29">
        <v>73.099999999999994</v>
      </c>
    </row>
    <row r="322" spans="2:3" hidden="1" outlineLevel="1">
      <c r="B322" s="7" t="s">
        <v>41</v>
      </c>
      <c r="C322" s="29">
        <v>57.1</v>
      </c>
    </row>
    <row r="323" spans="2:3" hidden="1" outlineLevel="1">
      <c r="B323" s="16" t="s">
        <v>271</v>
      </c>
      <c r="C323" s="29">
        <v>59.8</v>
      </c>
    </row>
    <row r="324" spans="2:3" hidden="1" outlineLevel="1">
      <c r="B324" s="30" t="s">
        <v>272</v>
      </c>
      <c r="C324" s="29">
        <v>55.8</v>
      </c>
    </row>
    <row r="325" spans="2:3" collapsed="1">
      <c r="B325" s="31" t="s">
        <v>439</v>
      </c>
      <c r="C325" s="32">
        <f>+(C5+C17+C21+C35+C45+C49+C57+C64+C72+C79+C85+C91+C97+C103+C107+C112+C118+C122+C127+C134+C148+C161+C169+C178+C187+C195+C201+C209+C215+C221+C228+C237+C244+C250+C255+C259+C263+C266+C278+C284+C293+C297+C310+C314+C320)/45</f>
        <v>67.811138349305011</v>
      </c>
    </row>
    <row r="326" spans="2:3">
      <c r="B326" s="49" t="s">
        <v>450</v>
      </c>
      <c r="C326" s="49"/>
    </row>
  </sheetData>
  <mergeCells count="4">
    <mergeCell ref="B2:C2"/>
    <mergeCell ref="B3:C3"/>
    <mergeCell ref="B4:C4"/>
    <mergeCell ref="B326:C326"/>
  </mergeCells>
  <printOptions horizontalCentered="1" verticalCentered="1"/>
  <pageMargins left="0.74803149606299213" right="0.74803149606299213" top="0.98425196850393704" bottom="0.98425196850393704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6"/>
  <sheetViews>
    <sheetView showGridLines="0" workbookViewId="0">
      <pane ySplit="4" topLeftCell="A5" activePane="bottomLeft" state="frozen"/>
      <selection pane="bottomLeft" activeCell="B76" sqref="B76:C76"/>
    </sheetView>
  </sheetViews>
  <sheetFormatPr baseColWidth="10" defaultRowHeight="12.75" outlineLevelRow="1"/>
  <cols>
    <col min="1" max="1" width="11.42578125" style="5"/>
    <col min="2" max="2" width="28.42578125" style="5" customWidth="1"/>
    <col min="3" max="257" width="11.42578125" style="5"/>
    <col min="258" max="258" width="28.42578125" style="5" customWidth="1"/>
    <col min="259" max="513" width="11.42578125" style="5"/>
    <col min="514" max="514" width="28.42578125" style="5" customWidth="1"/>
    <col min="515" max="769" width="11.42578125" style="5"/>
    <col min="770" max="770" width="28.42578125" style="5" customWidth="1"/>
    <col min="771" max="1025" width="11.42578125" style="5"/>
    <col min="1026" max="1026" width="28.42578125" style="5" customWidth="1"/>
    <col min="1027" max="1281" width="11.42578125" style="5"/>
    <col min="1282" max="1282" width="28.42578125" style="5" customWidth="1"/>
    <col min="1283" max="1537" width="11.42578125" style="5"/>
    <col min="1538" max="1538" width="28.42578125" style="5" customWidth="1"/>
    <col min="1539" max="1793" width="11.42578125" style="5"/>
    <col min="1794" max="1794" width="28.42578125" style="5" customWidth="1"/>
    <col min="1795" max="2049" width="11.42578125" style="5"/>
    <col min="2050" max="2050" width="28.42578125" style="5" customWidth="1"/>
    <col min="2051" max="2305" width="11.42578125" style="5"/>
    <col min="2306" max="2306" width="28.42578125" style="5" customWidth="1"/>
    <col min="2307" max="2561" width="11.42578125" style="5"/>
    <col min="2562" max="2562" width="28.42578125" style="5" customWidth="1"/>
    <col min="2563" max="2817" width="11.42578125" style="5"/>
    <col min="2818" max="2818" width="28.42578125" style="5" customWidth="1"/>
    <col min="2819" max="3073" width="11.42578125" style="5"/>
    <col min="3074" max="3074" width="28.42578125" style="5" customWidth="1"/>
    <col min="3075" max="3329" width="11.42578125" style="5"/>
    <col min="3330" max="3330" width="28.42578125" style="5" customWidth="1"/>
    <col min="3331" max="3585" width="11.42578125" style="5"/>
    <col min="3586" max="3586" width="28.42578125" style="5" customWidth="1"/>
    <col min="3587" max="3841" width="11.42578125" style="5"/>
    <col min="3842" max="3842" width="28.42578125" style="5" customWidth="1"/>
    <col min="3843" max="4097" width="11.42578125" style="5"/>
    <col min="4098" max="4098" width="28.42578125" style="5" customWidth="1"/>
    <col min="4099" max="4353" width="11.42578125" style="5"/>
    <col min="4354" max="4354" width="28.42578125" style="5" customWidth="1"/>
    <col min="4355" max="4609" width="11.42578125" style="5"/>
    <col min="4610" max="4610" width="28.42578125" style="5" customWidth="1"/>
    <col min="4611" max="4865" width="11.42578125" style="5"/>
    <col min="4866" max="4866" width="28.42578125" style="5" customWidth="1"/>
    <col min="4867" max="5121" width="11.42578125" style="5"/>
    <col min="5122" max="5122" width="28.42578125" style="5" customWidth="1"/>
    <col min="5123" max="5377" width="11.42578125" style="5"/>
    <col min="5378" max="5378" width="28.42578125" style="5" customWidth="1"/>
    <col min="5379" max="5633" width="11.42578125" style="5"/>
    <col min="5634" max="5634" width="28.42578125" style="5" customWidth="1"/>
    <col min="5635" max="5889" width="11.42578125" style="5"/>
    <col min="5890" max="5890" width="28.42578125" style="5" customWidth="1"/>
    <col min="5891" max="6145" width="11.42578125" style="5"/>
    <col min="6146" max="6146" width="28.42578125" style="5" customWidth="1"/>
    <col min="6147" max="6401" width="11.42578125" style="5"/>
    <col min="6402" max="6402" width="28.42578125" style="5" customWidth="1"/>
    <col min="6403" max="6657" width="11.42578125" style="5"/>
    <col min="6658" max="6658" width="28.42578125" style="5" customWidth="1"/>
    <col min="6659" max="6913" width="11.42578125" style="5"/>
    <col min="6914" max="6914" width="28.42578125" style="5" customWidth="1"/>
    <col min="6915" max="7169" width="11.42578125" style="5"/>
    <col min="7170" max="7170" width="28.42578125" style="5" customWidth="1"/>
    <col min="7171" max="7425" width="11.42578125" style="5"/>
    <col min="7426" max="7426" width="28.42578125" style="5" customWidth="1"/>
    <col min="7427" max="7681" width="11.42578125" style="5"/>
    <col min="7682" max="7682" width="28.42578125" style="5" customWidth="1"/>
    <col min="7683" max="7937" width="11.42578125" style="5"/>
    <col min="7938" max="7938" width="28.42578125" style="5" customWidth="1"/>
    <col min="7939" max="8193" width="11.42578125" style="5"/>
    <col min="8194" max="8194" width="28.42578125" style="5" customWidth="1"/>
    <col min="8195" max="8449" width="11.42578125" style="5"/>
    <col min="8450" max="8450" width="28.42578125" style="5" customWidth="1"/>
    <col min="8451" max="8705" width="11.42578125" style="5"/>
    <col min="8706" max="8706" width="28.42578125" style="5" customWidth="1"/>
    <col min="8707" max="8961" width="11.42578125" style="5"/>
    <col min="8962" max="8962" width="28.42578125" style="5" customWidth="1"/>
    <col min="8963" max="9217" width="11.42578125" style="5"/>
    <col min="9218" max="9218" width="28.42578125" style="5" customWidth="1"/>
    <col min="9219" max="9473" width="11.42578125" style="5"/>
    <col min="9474" max="9474" width="28.42578125" style="5" customWidth="1"/>
    <col min="9475" max="9729" width="11.42578125" style="5"/>
    <col min="9730" max="9730" width="28.42578125" style="5" customWidth="1"/>
    <col min="9731" max="9985" width="11.42578125" style="5"/>
    <col min="9986" max="9986" width="28.42578125" style="5" customWidth="1"/>
    <col min="9987" max="10241" width="11.42578125" style="5"/>
    <col min="10242" max="10242" width="28.42578125" style="5" customWidth="1"/>
    <col min="10243" max="10497" width="11.42578125" style="5"/>
    <col min="10498" max="10498" width="28.42578125" style="5" customWidth="1"/>
    <col min="10499" max="10753" width="11.42578125" style="5"/>
    <col min="10754" max="10754" width="28.42578125" style="5" customWidth="1"/>
    <col min="10755" max="11009" width="11.42578125" style="5"/>
    <col min="11010" max="11010" width="28.42578125" style="5" customWidth="1"/>
    <col min="11011" max="11265" width="11.42578125" style="5"/>
    <col min="11266" max="11266" width="28.42578125" style="5" customWidth="1"/>
    <col min="11267" max="11521" width="11.42578125" style="5"/>
    <col min="11522" max="11522" width="28.42578125" style="5" customWidth="1"/>
    <col min="11523" max="11777" width="11.42578125" style="5"/>
    <col min="11778" max="11778" width="28.42578125" style="5" customWidth="1"/>
    <col min="11779" max="12033" width="11.42578125" style="5"/>
    <col min="12034" max="12034" width="28.42578125" style="5" customWidth="1"/>
    <col min="12035" max="12289" width="11.42578125" style="5"/>
    <col min="12290" max="12290" width="28.42578125" style="5" customWidth="1"/>
    <col min="12291" max="12545" width="11.42578125" style="5"/>
    <col min="12546" max="12546" width="28.42578125" style="5" customWidth="1"/>
    <col min="12547" max="12801" width="11.42578125" style="5"/>
    <col min="12802" max="12802" width="28.42578125" style="5" customWidth="1"/>
    <col min="12803" max="13057" width="11.42578125" style="5"/>
    <col min="13058" max="13058" width="28.42578125" style="5" customWidth="1"/>
    <col min="13059" max="13313" width="11.42578125" style="5"/>
    <col min="13314" max="13314" width="28.42578125" style="5" customWidth="1"/>
    <col min="13315" max="13569" width="11.42578125" style="5"/>
    <col min="13570" max="13570" width="28.42578125" style="5" customWidth="1"/>
    <col min="13571" max="13825" width="11.42578125" style="5"/>
    <col min="13826" max="13826" width="28.42578125" style="5" customWidth="1"/>
    <col min="13827" max="14081" width="11.42578125" style="5"/>
    <col min="14082" max="14082" width="28.42578125" style="5" customWidth="1"/>
    <col min="14083" max="14337" width="11.42578125" style="5"/>
    <col min="14338" max="14338" width="28.42578125" style="5" customWidth="1"/>
    <col min="14339" max="14593" width="11.42578125" style="5"/>
    <col min="14594" max="14594" width="28.42578125" style="5" customWidth="1"/>
    <col min="14595" max="14849" width="11.42578125" style="5"/>
    <col min="14850" max="14850" width="28.42578125" style="5" customWidth="1"/>
    <col min="14851" max="15105" width="11.42578125" style="5"/>
    <col min="15106" max="15106" width="28.42578125" style="5" customWidth="1"/>
    <col min="15107" max="15361" width="11.42578125" style="5"/>
    <col min="15362" max="15362" width="28.42578125" style="5" customWidth="1"/>
    <col min="15363" max="15617" width="11.42578125" style="5"/>
    <col min="15618" max="15618" width="28.42578125" style="5" customWidth="1"/>
    <col min="15619" max="15873" width="11.42578125" style="5"/>
    <col min="15874" max="15874" width="28.42578125" style="5" customWidth="1"/>
    <col min="15875" max="16129" width="11.42578125" style="5"/>
    <col min="16130" max="16130" width="28.42578125" style="5" customWidth="1"/>
    <col min="16131" max="16384" width="11.42578125" style="5"/>
  </cols>
  <sheetData>
    <row r="2" spans="2:3" ht="15.75">
      <c r="B2" s="50" t="s">
        <v>53</v>
      </c>
      <c r="C2" s="50"/>
    </row>
    <row r="3" spans="2:3" ht="3" customHeight="1">
      <c r="B3" s="36" t="s">
        <v>54</v>
      </c>
    </row>
    <row r="4" spans="2:3" ht="15">
      <c r="B4" s="48" t="s">
        <v>93</v>
      </c>
      <c r="C4" s="48"/>
    </row>
    <row r="5" spans="2:3">
      <c r="B5" s="12" t="s">
        <v>55</v>
      </c>
      <c r="C5" s="27">
        <f>+(C6+C7+C8+C9+C10)/5</f>
        <v>58.519999999999996</v>
      </c>
    </row>
    <row r="6" spans="2:3" hidden="1" outlineLevel="1">
      <c r="B6" s="9" t="s">
        <v>55</v>
      </c>
      <c r="C6" s="29">
        <v>67.599999999999994</v>
      </c>
    </row>
    <row r="7" spans="2:3" hidden="1" outlineLevel="1">
      <c r="B7" s="9" t="s">
        <v>392</v>
      </c>
      <c r="C7" s="29">
        <v>65.099999999999994</v>
      </c>
    </row>
    <row r="8" spans="2:3" hidden="1" outlineLevel="1">
      <c r="B8" s="9" t="s">
        <v>393</v>
      </c>
      <c r="C8" s="29">
        <v>50.7</v>
      </c>
    </row>
    <row r="9" spans="2:3" hidden="1" outlineLevel="1">
      <c r="B9" s="9" t="s">
        <v>394</v>
      </c>
      <c r="C9" s="29">
        <v>56.5</v>
      </c>
    </row>
    <row r="10" spans="2:3" hidden="1" outlineLevel="1">
      <c r="B10" s="9" t="s">
        <v>395</v>
      </c>
      <c r="C10" s="29">
        <v>52.7</v>
      </c>
    </row>
    <row r="11" spans="2:3" collapsed="1">
      <c r="B11" s="12" t="s">
        <v>56</v>
      </c>
      <c r="C11" s="27">
        <f>+(C12+C13+C14+C15+C16+C17+C18)/7</f>
        <v>50.357142857142854</v>
      </c>
    </row>
    <row r="12" spans="2:3" hidden="1" outlineLevel="1">
      <c r="B12" s="9" t="s">
        <v>56</v>
      </c>
      <c r="C12" s="29">
        <v>56.7</v>
      </c>
    </row>
    <row r="13" spans="2:3" hidden="1" outlineLevel="1">
      <c r="B13" s="9" t="s">
        <v>396</v>
      </c>
      <c r="C13" s="29">
        <v>57.2</v>
      </c>
    </row>
    <row r="14" spans="2:3" hidden="1" outlineLevel="1">
      <c r="B14" s="9" t="s">
        <v>105</v>
      </c>
      <c r="C14" s="29">
        <v>44.7</v>
      </c>
    </row>
    <row r="15" spans="2:3" hidden="1" outlineLevel="1">
      <c r="B15" s="9" t="s">
        <v>397</v>
      </c>
      <c r="C15" s="34">
        <v>50</v>
      </c>
    </row>
    <row r="16" spans="2:3" hidden="1" outlineLevel="1">
      <c r="B16" s="9" t="s">
        <v>398</v>
      </c>
      <c r="C16" s="29">
        <v>46.2</v>
      </c>
    </row>
    <row r="17" spans="2:3" hidden="1" outlineLevel="1">
      <c r="B17" s="9" t="s">
        <v>399</v>
      </c>
      <c r="C17" s="34">
        <v>56</v>
      </c>
    </row>
    <row r="18" spans="2:3" hidden="1" outlineLevel="1">
      <c r="B18" s="9" t="s">
        <v>400</v>
      </c>
      <c r="C18" s="29">
        <v>41.7</v>
      </c>
    </row>
    <row r="19" spans="2:3" collapsed="1">
      <c r="B19" s="12" t="s">
        <v>57</v>
      </c>
      <c r="C19" s="27">
        <f>+(C20+C21+C22+C23+C24+C25+C26+C27+C28)/9</f>
        <v>61.233333333333334</v>
      </c>
    </row>
    <row r="20" spans="2:3" hidden="1" outlineLevel="1">
      <c r="B20" s="9" t="s">
        <v>57</v>
      </c>
      <c r="C20" s="29">
        <v>67.099999999999994</v>
      </c>
    </row>
    <row r="21" spans="2:3" hidden="1" outlineLevel="1">
      <c r="B21" s="9" t="s">
        <v>401</v>
      </c>
      <c r="C21" s="29">
        <v>64.2</v>
      </c>
    </row>
    <row r="22" spans="2:3" hidden="1" outlineLevel="1">
      <c r="B22" s="9" t="s">
        <v>402</v>
      </c>
      <c r="C22" s="29">
        <v>55.6</v>
      </c>
    </row>
    <row r="23" spans="2:3" hidden="1" outlineLevel="1">
      <c r="B23" s="9" t="s">
        <v>403</v>
      </c>
      <c r="C23" s="34">
        <v>58</v>
      </c>
    </row>
    <row r="24" spans="2:3" hidden="1" outlineLevel="1">
      <c r="B24" s="9" t="s">
        <v>404</v>
      </c>
      <c r="C24" s="29">
        <v>75.3</v>
      </c>
    </row>
    <row r="25" spans="2:3" hidden="1" outlineLevel="1">
      <c r="B25" s="9" t="s">
        <v>405</v>
      </c>
      <c r="C25" s="29">
        <v>47.8</v>
      </c>
    </row>
    <row r="26" spans="2:3" hidden="1" outlineLevel="1">
      <c r="B26" s="9" t="s">
        <v>406</v>
      </c>
      <c r="C26" s="29">
        <v>66.5</v>
      </c>
    </row>
    <row r="27" spans="2:3" hidden="1" outlineLevel="1">
      <c r="B27" s="9" t="s">
        <v>407</v>
      </c>
      <c r="C27" s="29">
        <v>58.4</v>
      </c>
    </row>
    <row r="28" spans="2:3" hidden="1" outlineLevel="1">
      <c r="B28" s="9" t="s">
        <v>408</v>
      </c>
      <c r="C28" s="29">
        <v>58.2</v>
      </c>
    </row>
    <row r="29" spans="2:3" collapsed="1">
      <c r="B29" s="12" t="s">
        <v>58</v>
      </c>
      <c r="C29" s="27">
        <f>+(C30+C31+C32+C33)/4</f>
        <v>53.774999999999991</v>
      </c>
    </row>
    <row r="30" spans="2:3" hidden="1" outlineLevel="1">
      <c r="B30" s="9" t="s">
        <v>58</v>
      </c>
      <c r="C30" s="29">
        <v>57.1</v>
      </c>
    </row>
    <row r="31" spans="2:3" hidden="1" outlineLevel="1">
      <c r="B31" s="9" t="s">
        <v>366</v>
      </c>
      <c r="C31" s="29">
        <v>48.5</v>
      </c>
    </row>
    <row r="32" spans="2:3" hidden="1" outlineLevel="1">
      <c r="B32" s="9" t="s">
        <v>409</v>
      </c>
      <c r="C32" s="29">
        <v>56.3</v>
      </c>
    </row>
    <row r="33" spans="2:3" hidden="1" outlineLevel="1">
      <c r="B33" s="9" t="s">
        <v>410</v>
      </c>
      <c r="C33" s="29">
        <v>53.2</v>
      </c>
    </row>
    <row r="34" spans="2:3" collapsed="1">
      <c r="B34" s="12" t="s">
        <v>59</v>
      </c>
      <c r="C34" s="27">
        <f>+(C35+C36+C37+C38)/4</f>
        <v>67.599999999999994</v>
      </c>
    </row>
    <row r="35" spans="2:3" hidden="1" outlineLevel="1">
      <c r="B35" s="9" t="s">
        <v>411</v>
      </c>
      <c r="C35" s="29">
        <v>73.2</v>
      </c>
    </row>
    <row r="36" spans="2:3" hidden="1" outlineLevel="1">
      <c r="B36" s="9" t="s">
        <v>212</v>
      </c>
      <c r="C36" s="29">
        <v>68.3</v>
      </c>
    </row>
    <row r="37" spans="2:3" hidden="1" outlineLevel="1">
      <c r="B37" s="9" t="s">
        <v>412</v>
      </c>
      <c r="C37" s="34">
        <v>67</v>
      </c>
    </row>
    <row r="38" spans="2:3" hidden="1" outlineLevel="1">
      <c r="B38" s="9" t="s">
        <v>42</v>
      </c>
      <c r="C38" s="29">
        <v>61.9</v>
      </c>
    </row>
    <row r="39" spans="2:3" collapsed="1">
      <c r="B39" s="12" t="s">
        <v>60</v>
      </c>
      <c r="C39" s="27">
        <f>+(C40+C41+C42+C43+C44)/5</f>
        <v>49.48</v>
      </c>
    </row>
    <row r="40" spans="2:3" hidden="1" outlineLevel="1">
      <c r="B40" s="9" t="s">
        <v>60</v>
      </c>
      <c r="C40" s="29">
        <v>62.8</v>
      </c>
    </row>
    <row r="41" spans="2:3" hidden="1" outlineLevel="1">
      <c r="B41" s="9" t="s">
        <v>212</v>
      </c>
      <c r="C41" s="29">
        <v>46.3</v>
      </c>
    </row>
    <row r="42" spans="2:3" hidden="1" outlineLevel="1">
      <c r="B42" s="9" t="s">
        <v>106</v>
      </c>
      <c r="C42" s="29">
        <v>44.6</v>
      </c>
    </row>
    <row r="43" spans="2:3" hidden="1" outlineLevel="1">
      <c r="B43" s="9" t="s">
        <v>413</v>
      </c>
      <c r="C43" s="29">
        <v>50.9</v>
      </c>
    </row>
    <row r="44" spans="2:3" hidden="1" outlineLevel="1">
      <c r="B44" s="9" t="s">
        <v>414</v>
      </c>
      <c r="C44" s="29">
        <v>42.8</v>
      </c>
    </row>
    <row r="45" spans="2:3" collapsed="1">
      <c r="B45" s="12" t="s">
        <v>61</v>
      </c>
      <c r="C45" s="27">
        <f>+(C46+C47+C48+C49)/4</f>
        <v>53.474999999999994</v>
      </c>
    </row>
    <row r="46" spans="2:3" hidden="1" outlineLevel="1">
      <c r="B46" s="9" t="s">
        <v>415</v>
      </c>
      <c r="C46" s="29">
        <v>49.5</v>
      </c>
    </row>
    <row r="47" spans="2:3" hidden="1" outlineLevel="1">
      <c r="B47" s="9" t="s">
        <v>416</v>
      </c>
      <c r="C47" s="29">
        <v>47.7</v>
      </c>
    </row>
    <row r="48" spans="2:3" hidden="1" outlineLevel="1">
      <c r="B48" s="9" t="s">
        <v>159</v>
      </c>
      <c r="C48" s="29">
        <v>51.9</v>
      </c>
    </row>
    <row r="49" spans="2:3" hidden="1" outlineLevel="1">
      <c r="B49" s="9" t="s">
        <v>345</v>
      </c>
      <c r="C49" s="29">
        <v>64.8</v>
      </c>
    </row>
    <row r="50" spans="2:3" collapsed="1">
      <c r="B50" s="12" t="s">
        <v>62</v>
      </c>
      <c r="C50" s="27">
        <f>+(C51+C52+C53+C54+C55+C56+C57)/7</f>
        <v>57.542857142857144</v>
      </c>
    </row>
    <row r="51" spans="2:3" hidden="1" outlineLevel="1">
      <c r="B51" s="9" t="s">
        <v>62</v>
      </c>
      <c r="C51" s="29">
        <v>73.599999999999994</v>
      </c>
    </row>
    <row r="52" spans="2:3" hidden="1" outlineLevel="1">
      <c r="B52" s="9" t="s">
        <v>417</v>
      </c>
      <c r="C52" s="29">
        <v>51.3</v>
      </c>
    </row>
    <row r="53" spans="2:3" hidden="1" outlineLevel="1">
      <c r="B53" s="9" t="s">
        <v>418</v>
      </c>
      <c r="C53" s="29">
        <v>50.2</v>
      </c>
    </row>
    <row r="54" spans="2:3" hidden="1" outlineLevel="1">
      <c r="B54" s="9" t="s">
        <v>224</v>
      </c>
      <c r="C54" s="29">
        <v>55.2</v>
      </c>
    </row>
    <row r="55" spans="2:3" hidden="1" outlineLevel="1">
      <c r="B55" s="9" t="s">
        <v>419</v>
      </c>
      <c r="C55" s="29">
        <v>55.1</v>
      </c>
    </row>
    <row r="56" spans="2:3" hidden="1" outlineLevel="1">
      <c r="B56" s="9" t="s">
        <v>420</v>
      </c>
      <c r="C56" s="29">
        <v>60.4</v>
      </c>
    </row>
    <row r="57" spans="2:3" hidden="1" outlineLevel="1">
      <c r="B57" s="9" t="s">
        <v>421</v>
      </c>
      <c r="C57" s="34">
        <v>57</v>
      </c>
    </row>
    <row r="58" spans="2:3" collapsed="1">
      <c r="B58" s="12" t="s">
        <v>63</v>
      </c>
      <c r="C58" s="27">
        <f>+(C59+C60+C61+C62+C63+C64)/6</f>
        <v>54.466666666666669</v>
      </c>
    </row>
    <row r="59" spans="2:3" hidden="1" outlineLevel="1">
      <c r="B59" s="9" t="s">
        <v>422</v>
      </c>
      <c r="C59" s="29">
        <v>67.599999999999994</v>
      </c>
    </row>
    <row r="60" spans="2:3" hidden="1" outlineLevel="1">
      <c r="B60" s="9" t="s">
        <v>423</v>
      </c>
      <c r="C60" s="29">
        <v>56.5</v>
      </c>
    </row>
    <row r="61" spans="2:3" hidden="1" outlineLevel="1">
      <c r="B61" s="9" t="s">
        <v>194</v>
      </c>
      <c r="C61" s="29">
        <v>50.9</v>
      </c>
    </row>
    <row r="62" spans="2:3" hidden="1" outlineLevel="1">
      <c r="B62" s="9" t="s">
        <v>44</v>
      </c>
      <c r="C62" s="29">
        <v>51.2</v>
      </c>
    </row>
    <row r="63" spans="2:3" hidden="1" outlineLevel="1">
      <c r="B63" s="9" t="s">
        <v>424</v>
      </c>
      <c r="C63" s="29">
        <v>53.6</v>
      </c>
    </row>
    <row r="64" spans="2:3" hidden="1" outlineLevel="1">
      <c r="B64" s="9" t="s">
        <v>425</v>
      </c>
      <c r="C64" s="34">
        <v>47</v>
      </c>
    </row>
    <row r="65" spans="2:3" collapsed="1">
      <c r="B65" s="12" t="s">
        <v>64</v>
      </c>
      <c r="C65" s="27">
        <f>+(C66+C67+C68+C69)/4</f>
        <v>47.449999999999996</v>
      </c>
    </row>
    <row r="66" spans="2:3" hidden="1" outlineLevel="1">
      <c r="B66" s="9" t="s">
        <v>64</v>
      </c>
      <c r="C66" s="29">
        <v>60.3</v>
      </c>
    </row>
    <row r="67" spans="2:3" hidden="1" outlineLevel="1">
      <c r="B67" s="9" t="s">
        <v>426</v>
      </c>
      <c r="C67" s="34">
        <v>36</v>
      </c>
    </row>
    <row r="68" spans="2:3" hidden="1" outlineLevel="1">
      <c r="B68" s="9" t="s">
        <v>427</v>
      </c>
      <c r="C68" s="29">
        <v>39.4</v>
      </c>
    </row>
    <row r="69" spans="2:3" hidden="1" outlineLevel="1">
      <c r="B69" s="9" t="s">
        <v>428</v>
      </c>
      <c r="C69" s="29">
        <v>54.1</v>
      </c>
    </row>
    <row r="70" spans="2:3" collapsed="1">
      <c r="B70" s="21" t="s">
        <v>65</v>
      </c>
      <c r="C70" s="27">
        <f>+(C71+C72+C73+C74)/4</f>
        <v>61.45</v>
      </c>
    </row>
    <row r="71" spans="2:3" hidden="1" outlineLevel="1">
      <c r="B71" s="25" t="s">
        <v>65</v>
      </c>
      <c r="C71" s="34">
        <v>67</v>
      </c>
    </row>
    <row r="72" spans="2:3" hidden="1" outlineLevel="1">
      <c r="B72" s="25" t="s">
        <v>429</v>
      </c>
      <c r="C72" s="29">
        <v>55.8</v>
      </c>
    </row>
    <row r="73" spans="2:3" hidden="1" outlineLevel="1">
      <c r="B73" s="25" t="s">
        <v>430</v>
      </c>
      <c r="C73" s="29">
        <v>60.5</v>
      </c>
    </row>
    <row r="74" spans="2:3" hidden="1" outlineLevel="1">
      <c r="B74" s="22" t="s">
        <v>431</v>
      </c>
      <c r="C74" s="29">
        <v>62.5</v>
      </c>
    </row>
    <row r="75" spans="2:3" collapsed="1">
      <c r="B75" s="35" t="s">
        <v>440</v>
      </c>
      <c r="C75" s="32">
        <f>+(C5+C11+C19+C29+C34+C39+C45+C50+C58+C65+C70)/11</f>
        <v>55.940909090909095</v>
      </c>
    </row>
    <row r="76" spans="2:3">
      <c r="B76" s="51" t="s">
        <v>450</v>
      </c>
      <c r="C76" s="51"/>
    </row>
  </sheetData>
  <mergeCells count="3">
    <mergeCell ref="B2:C2"/>
    <mergeCell ref="B4:C4"/>
    <mergeCell ref="B76:C76"/>
  </mergeCells>
  <printOptions horizontalCentered="1" vertic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D52"/>
  <sheetViews>
    <sheetView showGridLines="0" workbookViewId="0">
      <selection activeCell="B52" sqref="B52:C52"/>
    </sheetView>
  </sheetViews>
  <sheetFormatPr baseColWidth="10" defaultRowHeight="12.75" outlineLevelRow="1"/>
  <cols>
    <col min="1" max="1" width="11.42578125" style="5"/>
    <col min="2" max="2" width="37" style="5" customWidth="1"/>
    <col min="3" max="257" width="11.42578125" style="5"/>
    <col min="258" max="258" width="29.7109375" style="5" customWidth="1"/>
    <col min="259" max="513" width="11.42578125" style="5"/>
    <col min="514" max="514" width="29.7109375" style="5" customWidth="1"/>
    <col min="515" max="769" width="11.42578125" style="5"/>
    <col min="770" max="770" width="29.7109375" style="5" customWidth="1"/>
    <col min="771" max="1025" width="11.42578125" style="5"/>
    <col min="1026" max="1026" width="29.7109375" style="5" customWidth="1"/>
    <col min="1027" max="1281" width="11.42578125" style="5"/>
    <col min="1282" max="1282" width="29.7109375" style="5" customWidth="1"/>
    <col min="1283" max="1537" width="11.42578125" style="5"/>
    <col min="1538" max="1538" width="29.7109375" style="5" customWidth="1"/>
    <col min="1539" max="1793" width="11.42578125" style="5"/>
    <col min="1794" max="1794" width="29.7109375" style="5" customWidth="1"/>
    <col min="1795" max="2049" width="11.42578125" style="5"/>
    <col min="2050" max="2050" width="29.7109375" style="5" customWidth="1"/>
    <col min="2051" max="2305" width="11.42578125" style="5"/>
    <col min="2306" max="2306" width="29.7109375" style="5" customWidth="1"/>
    <col min="2307" max="2561" width="11.42578125" style="5"/>
    <col min="2562" max="2562" width="29.7109375" style="5" customWidth="1"/>
    <col min="2563" max="2817" width="11.42578125" style="5"/>
    <col min="2818" max="2818" width="29.7109375" style="5" customWidth="1"/>
    <col min="2819" max="3073" width="11.42578125" style="5"/>
    <col min="3074" max="3074" width="29.7109375" style="5" customWidth="1"/>
    <col min="3075" max="3329" width="11.42578125" style="5"/>
    <col min="3330" max="3330" width="29.7109375" style="5" customWidth="1"/>
    <col min="3331" max="3585" width="11.42578125" style="5"/>
    <col min="3586" max="3586" width="29.7109375" style="5" customWidth="1"/>
    <col min="3587" max="3841" width="11.42578125" style="5"/>
    <col min="3842" max="3842" width="29.7109375" style="5" customWidth="1"/>
    <col min="3843" max="4097" width="11.42578125" style="5"/>
    <col min="4098" max="4098" width="29.7109375" style="5" customWidth="1"/>
    <col min="4099" max="4353" width="11.42578125" style="5"/>
    <col min="4354" max="4354" width="29.7109375" style="5" customWidth="1"/>
    <col min="4355" max="4609" width="11.42578125" style="5"/>
    <col min="4610" max="4610" width="29.7109375" style="5" customWidth="1"/>
    <col min="4611" max="4865" width="11.42578125" style="5"/>
    <col min="4866" max="4866" width="29.7109375" style="5" customWidth="1"/>
    <col min="4867" max="5121" width="11.42578125" style="5"/>
    <col min="5122" max="5122" width="29.7109375" style="5" customWidth="1"/>
    <col min="5123" max="5377" width="11.42578125" style="5"/>
    <col min="5378" max="5378" width="29.7109375" style="5" customWidth="1"/>
    <col min="5379" max="5633" width="11.42578125" style="5"/>
    <col min="5634" max="5634" width="29.7109375" style="5" customWidth="1"/>
    <col min="5635" max="5889" width="11.42578125" style="5"/>
    <col min="5890" max="5890" width="29.7109375" style="5" customWidth="1"/>
    <col min="5891" max="6145" width="11.42578125" style="5"/>
    <col min="6146" max="6146" width="29.7109375" style="5" customWidth="1"/>
    <col min="6147" max="6401" width="11.42578125" style="5"/>
    <col min="6402" max="6402" width="29.7109375" style="5" customWidth="1"/>
    <col min="6403" max="6657" width="11.42578125" style="5"/>
    <col min="6658" max="6658" width="29.7109375" style="5" customWidth="1"/>
    <col min="6659" max="6913" width="11.42578125" style="5"/>
    <col min="6914" max="6914" width="29.7109375" style="5" customWidth="1"/>
    <col min="6915" max="7169" width="11.42578125" style="5"/>
    <col min="7170" max="7170" width="29.7109375" style="5" customWidth="1"/>
    <col min="7171" max="7425" width="11.42578125" style="5"/>
    <col min="7426" max="7426" width="29.7109375" style="5" customWidth="1"/>
    <col min="7427" max="7681" width="11.42578125" style="5"/>
    <col min="7682" max="7682" width="29.7109375" style="5" customWidth="1"/>
    <col min="7683" max="7937" width="11.42578125" style="5"/>
    <col min="7938" max="7938" width="29.7109375" style="5" customWidth="1"/>
    <col min="7939" max="8193" width="11.42578125" style="5"/>
    <col min="8194" max="8194" width="29.7109375" style="5" customWidth="1"/>
    <col min="8195" max="8449" width="11.42578125" style="5"/>
    <col min="8450" max="8450" width="29.7109375" style="5" customWidth="1"/>
    <col min="8451" max="8705" width="11.42578125" style="5"/>
    <col min="8706" max="8706" width="29.7109375" style="5" customWidth="1"/>
    <col min="8707" max="8961" width="11.42578125" style="5"/>
    <col min="8962" max="8962" width="29.7109375" style="5" customWidth="1"/>
    <col min="8963" max="9217" width="11.42578125" style="5"/>
    <col min="9218" max="9218" width="29.7109375" style="5" customWidth="1"/>
    <col min="9219" max="9473" width="11.42578125" style="5"/>
    <col min="9474" max="9474" width="29.7109375" style="5" customWidth="1"/>
    <col min="9475" max="9729" width="11.42578125" style="5"/>
    <col min="9730" max="9730" width="29.7109375" style="5" customWidth="1"/>
    <col min="9731" max="9985" width="11.42578125" style="5"/>
    <col min="9986" max="9986" width="29.7109375" style="5" customWidth="1"/>
    <col min="9987" max="10241" width="11.42578125" style="5"/>
    <col min="10242" max="10242" width="29.7109375" style="5" customWidth="1"/>
    <col min="10243" max="10497" width="11.42578125" style="5"/>
    <col min="10498" max="10498" width="29.7109375" style="5" customWidth="1"/>
    <col min="10499" max="10753" width="11.42578125" style="5"/>
    <col min="10754" max="10754" width="29.7109375" style="5" customWidth="1"/>
    <col min="10755" max="11009" width="11.42578125" style="5"/>
    <col min="11010" max="11010" width="29.7109375" style="5" customWidth="1"/>
    <col min="11011" max="11265" width="11.42578125" style="5"/>
    <col min="11266" max="11266" width="29.7109375" style="5" customWidth="1"/>
    <col min="11267" max="11521" width="11.42578125" style="5"/>
    <col min="11522" max="11522" width="29.7109375" style="5" customWidth="1"/>
    <col min="11523" max="11777" width="11.42578125" style="5"/>
    <col min="11778" max="11778" width="29.7109375" style="5" customWidth="1"/>
    <col min="11779" max="12033" width="11.42578125" style="5"/>
    <col min="12034" max="12034" width="29.7109375" style="5" customWidth="1"/>
    <col min="12035" max="12289" width="11.42578125" style="5"/>
    <col min="12290" max="12290" width="29.7109375" style="5" customWidth="1"/>
    <col min="12291" max="12545" width="11.42578125" style="5"/>
    <col min="12546" max="12546" width="29.7109375" style="5" customWidth="1"/>
    <col min="12547" max="12801" width="11.42578125" style="5"/>
    <col min="12802" max="12802" width="29.7109375" style="5" customWidth="1"/>
    <col min="12803" max="13057" width="11.42578125" style="5"/>
    <col min="13058" max="13058" width="29.7109375" style="5" customWidth="1"/>
    <col min="13059" max="13313" width="11.42578125" style="5"/>
    <col min="13314" max="13314" width="29.7109375" style="5" customWidth="1"/>
    <col min="13315" max="13569" width="11.42578125" style="5"/>
    <col min="13570" max="13570" width="29.7109375" style="5" customWidth="1"/>
    <col min="13571" max="13825" width="11.42578125" style="5"/>
    <col min="13826" max="13826" width="29.7109375" style="5" customWidth="1"/>
    <col min="13827" max="14081" width="11.42578125" style="5"/>
    <col min="14082" max="14082" width="29.7109375" style="5" customWidth="1"/>
    <col min="14083" max="14337" width="11.42578125" style="5"/>
    <col min="14338" max="14338" width="29.7109375" style="5" customWidth="1"/>
    <col min="14339" max="14593" width="11.42578125" style="5"/>
    <col min="14594" max="14594" width="29.7109375" style="5" customWidth="1"/>
    <col min="14595" max="14849" width="11.42578125" style="5"/>
    <col min="14850" max="14850" width="29.7109375" style="5" customWidth="1"/>
    <col min="14851" max="15105" width="11.42578125" style="5"/>
    <col min="15106" max="15106" width="29.7109375" style="5" customWidth="1"/>
    <col min="15107" max="15361" width="11.42578125" style="5"/>
    <col min="15362" max="15362" width="29.7109375" style="5" customWidth="1"/>
    <col min="15363" max="15617" width="11.42578125" style="5"/>
    <col min="15618" max="15618" width="29.7109375" style="5" customWidth="1"/>
    <col min="15619" max="15873" width="11.42578125" style="5"/>
    <col min="15874" max="15874" width="29.7109375" style="5" customWidth="1"/>
    <col min="15875" max="16129" width="11.42578125" style="5"/>
    <col min="16130" max="16130" width="29.7109375" style="5" customWidth="1"/>
    <col min="16131" max="16384" width="11.42578125" style="5"/>
  </cols>
  <sheetData>
    <row r="2" spans="2:3" ht="15.75">
      <c r="B2" s="50" t="s">
        <v>66</v>
      </c>
      <c r="C2" s="50"/>
    </row>
    <row r="3" spans="2:3" ht="3" customHeight="1">
      <c r="B3" s="20"/>
    </row>
    <row r="4" spans="2:3" ht="15">
      <c r="B4" s="48" t="s">
        <v>93</v>
      </c>
      <c r="C4" s="48"/>
    </row>
    <row r="5" spans="2:3">
      <c r="B5" s="12" t="s">
        <v>67</v>
      </c>
      <c r="C5" s="27">
        <f>+(C6+C7+C8+C9)/4</f>
        <v>63.650000000000006</v>
      </c>
    </row>
    <row r="6" spans="2:3" hidden="1" outlineLevel="1">
      <c r="B6" s="9" t="s">
        <v>67</v>
      </c>
      <c r="C6" s="29">
        <v>66.099999999999994</v>
      </c>
    </row>
    <row r="7" spans="2:3" hidden="1" outlineLevel="1">
      <c r="B7" s="9" t="s">
        <v>273</v>
      </c>
      <c r="C7" s="29">
        <v>57.4</v>
      </c>
    </row>
    <row r="8" spans="2:3" hidden="1" outlineLevel="1">
      <c r="B8" s="9" t="s">
        <v>274</v>
      </c>
      <c r="C8" s="29">
        <v>69.400000000000006</v>
      </c>
    </row>
    <row r="9" spans="2:3" hidden="1" outlineLevel="1">
      <c r="B9" s="9" t="s">
        <v>441</v>
      </c>
      <c r="C9" s="29">
        <v>61.7</v>
      </c>
    </row>
    <row r="10" spans="2:3" collapsed="1">
      <c r="B10" s="12" t="s">
        <v>68</v>
      </c>
      <c r="C10" s="27">
        <f>+(C11+C12+C13+C14+C15)/5</f>
        <v>57.86</v>
      </c>
    </row>
    <row r="11" spans="2:3" hidden="1" outlineLevel="1">
      <c r="B11" s="9" t="s">
        <v>68</v>
      </c>
      <c r="C11" s="29">
        <v>69.7</v>
      </c>
    </row>
    <row r="12" spans="2:3" hidden="1" outlineLevel="1">
      <c r="B12" s="9" t="s">
        <v>275</v>
      </c>
      <c r="C12" s="29">
        <v>54.8</v>
      </c>
    </row>
    <row r="13" spans="2:3" hidden="1" outlineLevel="1">
      <c r="B13" s="9" t="s">
        <v>276</v>
      </c>
      <c r="C13" s="29">
        <v>57.8</v>
      </c>
    </row>
    <row r="14" spans="2:3" hidden="1" outlineLevel="1">
      <c r="B14" s="9" t="s">
        <v>277</v>
      </c>
      <c r="C14" s="29">
        <v>52.9</v>
      </c>
    </row>
    <row r="15" spans="2:3" hidden="1" outlineLevel="1">
      <c r="B15" s="9" t="s">
        <v>278</v>
      </c>
      <c r="C15" s="29">
        <v>54.1</v>
      </c>
    </row>
    <row r="16" spans="2:3" collapsed="1">
      <c r="B16" s="12" t="s">
        <v>69</v>
      </c>
      <c r="C16" s="27">
        <f>+(C17+C18+C19+C20+C21+C22+C23+C24+C25+C26+C27+C28+C29+C30+C31)/15</f>
        <v>51.253333333333337</v>
      </c>
    </row>
    <row r="17" spans="2:4" hidden="1" outlineLevel="1">
      <c r="B17" s="9" t="s">
        <v>69</v>
      </c>
      <c r="C17" s="29">
        <v>62.4</v>
      </c>
    </row>
    <row r="18" spans="2:4" hidden="1" outlineLevel="1">
      <c r="B18" s="9" t="s">
        <v>279</v>
      </c>
      <c r="C18" s="29">
        <v>51.2</v>
      </c>
    </row>
    <row r="19" spans="2:4" hidden="1" outlineLevel="1">
      <c r="B19" s="9" t="s">
        <v>280</v>
      </c>
      <c r="C19" s="29">
        <v>39.5</v>
      </c>
    </row>
    <row r="20" spans="2:4" hidden="1" outlineLevel="1">
      <c r="B20" s="9" t="s">
        <v>281</v>
      </c>
      <c r="C20" s="29">
        <v>51.8</v>
      </c>
    </row>
    <row r="21" spans="2:4" hidden="1" outlineLevel="1">
      <c r="B21" s="9" t="s">
        <v>282</v>
      </c>
      <c r="C21" s="29">
        <v>47.6</v>
      </c>
    </row>
    <row r="22" spans="2:4" hidden="1" outlineLevel="1">
      <c r="B22" s="9" t="s">
        <v>283</v>
      </c>
      <c r="C22" s="29">
        <v>50.2</v>
      </c>
    </row>
    <row r="23" spans="2:4" hidden="1" outlineLevel="1">
      <c r="B23" s="9" t="s">
        <v>284</v>
      </c>
      <c r="C23" s="29">
        <v>43.9</v>
      </c>
    </row>
    <row r="24" spans="2:4" hidden="1" outlineLevel="1">
      <c r="B24" s="9" t="s">
        <v>285</v>
      </c>
      <c r="C24" s="29">
        <v>58.1</v>
      </c>
    </row>
    <row r="25" spans="2:4" hidden="1" outlineLevel="1">
      <c r="B25" s="9" t="s">
        <v>286</v>
      </c>
      <c r="C25" s="29">
        <v>62.7</v>
      </c>
    </row>
    <row r="26" spans="2:4" hidden="1" outlineLevel="1">
      <c r="B26" s="9" t="s">
        <v>287</v>
      </c>
      <c r="C26" s="29">
        <v>52.5</v>
      </c>
    </row>
    <row r="27" spans="2:4" hidden="1" outlineLevel="1">
      <c r="B27" s="9" t="s">
        <v>288</v>
      </c>
      <c r="C27" s="29">
        <v>50.1</v>
      </c>
    </row>
    <row r="28" spans="2:4" hidden="1" outlineLevel="1">
      <c r="B28" s="9" t="s">
        <v>289</v>
      </c>
      <c r="C28" s="29">
        <v>42.7</v>
      </c>
    </row>
    <row r="29" spans="2:4" hidden="1" outlineLevel="1">
      <c r="B29" s="9" t="s">
        <v>290</v>
      </c>
      <c r="C29" s="34">
        <v>51</v>
      </c>
    </row>
    <row r="30" spans="2:4" hidden="1" outlineLevel="1">
      <c r="B30" s="9" t="s">
        <v>291</v>
      </c>
      <c r="C30" s="29">
        <v>67.599999999999994</v>
      </c>
    </row>
    <row r="31" spans="2:4" hidden="1" outlineLevel="1">
      <c r="B31" s="9" t="s">
        <v>292</v>
      </c>
      <c r="C31" s="29">
        <v>37.5</v>
      </c>
    </row>
    <row r="32" spans="2:4" ht="15" collapsed="1">
      <c r="B32" s="12" t="s">
        <v>70</v>
      </c>
      <c r="C32" s="27">
        <f>+(C33+C34+C35+C36+C37)/5</f>
        <v>60.92</v>
      </c>
      <c r="D32" s="10"/>
    </row>
    <row r="33" spans="2:4" ht="15" hidden="1" outlineLevel="1">
      <c r="B33" s="9" t="s">
        <v>293</v>
      </c>
      <c r="C33" s="34">
        <v>67</v>
      </c>
      <c r="D33" s="10"/>
    </row>
    <row r="34" spans="2:4" ht="15" hidden="1" outlineLevel="1">
      <c r="B34" s="9" t="s">
        <v>294</v>
      </c>
      <c r="C34" s="29">
        <v>57.1</v>
      </c>
      <c r="D34" s="10"/>
    </row>
    <row r="35" spans="2:4" ht="15" hidden="1" outlineLevel="1">
      <c r="B35" s="9" t="s">
        <v>295</v>
      </c>
      <c r="C35" s="29">
        <v>73.900000000000006</v>
      </c>
      <c r="D35" s="10"/>
    </row>
    <row r="36" spans="2:4" ht="15" hidden="1" outlineLevel="1">
      <c r="B36" s="9" t="s">
        <v>40</v>
      </c>
      <c r="C36" s="29">
        <v>55.6</v>
      </c>
      <c r="D36" s="10"/>
    </row>
    <row r="37" spans="2:4" ht="15" hidden="1" outlineLevel="1">
      <c r="B37" s="9" t="s">
        <v>165</v>
      </c>
      <c r="C37" s="34">
        <v>51</v>
      </c>
      <c r="D37" s="10"/>
    </row>
    <row r="38" spans="2:4" collapsed="1">
      <c r="B38" s="12" t="s">
        <v>71</v>
      </c>
      <c r="C38" s="27">
        <f>+(C39+C40+C41)/3</f>
        <v>52.70000000000001</v>
      </c>
    </row>
    <row r="39" spans="2:4" hidden="1" outlineLevel="1">
      <c r="B39" s="9" t="s">
        <v>296</v>
      </c>
      <c r="C39" s="34">
        <v>59.2</v>
      </c>
    </row>
    <row r="40" spans="2:4" hidden="1" outlineLevel="1">
      <c r="B40" s="9" t="s">
        <v>297</v>
      </c>
      <c r="C40" s="34">
        <v>41.7</v>
      </c>
    </row>
    <row r="41" spans="2:4" hidden="1" outlineLevel="1">
      <c r="B41" s="9" t="s">
        <v>41</v>
      </c>
      <c r="C41" s="34">
        <v>57.2</v>
      </c>
    </row>
    <row r="42" spans="2:4" collapsed="1">
      <c r="B42" s="12" t="s">
        <v>72</v>
      </c>
      <c r="C42" s="27">
        <f>+(C43+C44+C45)/3</f>
        <v>52.466666666666661</v>
      </c>
    </row>
    <row r="43" spans="2:4" hidden="1" outlineLevel="1">
      <c r="B43" s="9" t="s">
        <v>298</v>
      </c>
      <c r="C43" s="29">
        <v>60.7</v>
      </c>
    </row>
    <row r="44" spans="2:4" hidden="1" outlineLevel="1">
      <c r="B44" s="9" t="s">
        <v>299</v>
      </c>
      <c r="C44" s="29">
        <v>47.9</v>
      </c>
    </row>
    <row r="45" spans="2:4" hidden="1" outlineLevel="1">
      <c r="B45" s="9" t="s">
        <v>300</v>
      </c>
      <c r="C45" s="29">
        <v>48.8</v>
      </c>
    </row>
    <row r="46" spans="2:4" collapsed="1">
      <c r="B46" s="12" t="s">
        <v>73</v>
      </c>
      <c r="C46" s="27">
        <f>+C47</f>
        <v>50.7</v>
      </c>
    </row>
    <row r="47" spans="2:4" hidden="1" outlineLevel="1">
      <c r="B47" s="9" t="s">
        <v>73</v>
      </c>
      <c r="C47" s="29">
        <v>50.7</v>
      </c>
    </row>
    <row r="48" spans="2:4" collapsed="1">
      <c r="B48" s="21" t="s">
        <v>74</v>
      </c>
      <c r="C48" s="27">
        <f>+(C49+C50)/2</f>
        <v>58.2</v>
      </c>
    </row>
    <row r="49" spans="2:3" hidden="1" outlineLevel="1">
      <c r="B49" s="6" t="s">
        <v>301</v>
      </c>
      <c r="C49" s="34">
        <v>62</v>
      </c>
    </row>
    <row r="50" spans="2:3" hidden="1" outlineLevel="1">
      <c r="B50" s="8" t="s">
        <v>302</v>
      </c>
      <c r="C50" s="29">
        <v>54.4</v>
      </c>
    </row>
    <row r="51" spans="2:3" collapsed="1">
      <c r="B51" s="31" t="s">
        <v>442</v>
      </c>
      <c r="C51" s="32">
        <f>+(C5+C10+C16+C32+C38+C42+C46+C48)/8</f>
        <v>55.968749999999993</v>
      </c>
    </row>
    <row r="52" spans="2:3">
      <c r="B52" s="52" t="s">
        <v>450</v>
      </c>
      <c r="C52" s="52"/>
    </row>
  </sheetData>
  <mergeCells count="3">
    <mergeCell ref="B2:C2"/>
    <mergeCell ref="B4:C4"/>
    <mergeCell ref="B52:C52"/>
  </mergeCells>
  <printOptions horizontalCentered="1" vertic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1"/>
  <sheetViews>
    <sheetView showGridLines="0" workbookViewId="0">
      <selection activeCell="B51" sqref="B51:C51"/>
    </sheetView>
  </sheetViews>
  <sheetFormatPr baseColWidth="10" defaultRowHeight="12.75" outlineLevelRow="1"/>
  <cols>
    <col min="1" max="1" width="11.42578125" style="5"/>
    <col min="2" max="2" width="26.28515625" style="5" customWidth="1"/>
    <col min="3" max="3" width="12.5703125" style="5" bestFit="1" customWidth="1"/>
    <col min="4" max="257" width="11.42578125" style="5"/>
    <col min="258" max="258" width="26.28515625" style="5" customWidth="1"/>
    <col min="259" max="513" width="11.42578125" style="5"/>
    <col min="514" max="514" width="26.28515625" style="5" customWidth="1"/>
    <col min="515" max="769" width="11.42578125" style="5"/>
    <col min="770" max="770" width="26.28515625" style="5" customWidth="1"/>
    <col min="771" max="1025" width="11.42578125" style="5"/>
    <col min="1026" max="1026" width="26.28515625" style="5" customWidth="1"/>
    <col min="1027" max="1281" width="11.42578125" style="5"/>
    <col min="1282" max="1282" width="26.28515625" style="5" customWidth="1"/>
    <col min="1283" max="1537" width="11.42578125" style="5"/>
    <col min="1538" max="1538" width="26.28515625" style="5" customWidth="1"/>
    <col min="1539" max="1793" width="11.42578125" style="5"/>
    <col min="1794" max="1794" width="26.28515625" style="5" customWidth="1"/>
    <col min="1795" max="2049" width="11.42578125" style="5"/>
    <col min="2050" max="2050" width="26.28515625" style="5" customWidth="1"/>
    <col min="2051" max="2305" width="11.42578125" style="5"/>
    <col min="2306" max="2306" width="26.28515625" style="5" customWidth="1"/>
    <col min="2307" max="2561" width="11.42578125" style="5"/>
    <col min="2562" max="2562" width="26.28515625" style="5" customWidth="1"/>
    <col min="2563" max="2817" width="11.42578125" style="5"/>
    <col min="2818" max="2818" width="26.28515625" style="5" customWidth="1"/>
    <col min="2819" max="3073" width="11.42578125" style="5"/>
    <col min="3074" max="3074" width="26.28515625" style="5" customWidth="1"/>
    <col min="3075" max="3329" width="11.42578125" style="5"/>
    <col min="3330" max="3330" width="26.28515625" style="5" customWidth="1"/>
    <col min="3331" max="3585" width="11.42578125" style="5"/>
    <col min="3586" max="3586" width="26.28515625" style="5" customWidth="1"/>
    <col min="3587" max="3841" width="11.42578125" style="5"/>
    <col min="3842" max="3842" width="26.28515625" style="5" customWidth="1"/>
    <col min="3843" max="4097" width="11.42578125" style="5"/>
    <col min="4098" max="4098" width="26.28515625" style="5" customWidth="1"/>
    <col min="4099" max="4353" width="11.42578125" style="5"/>
    <col min="4354" max="4354" width="26.28515625" style="5" customWidth="1"/>
    <col min="4355" max="4609" width="11.42578125" style="5"/>
    <col min="4610" max="4610" width="26.28515625" style="5" customWidth="1"/>
    <col min="4611" max="4865" width="11.42578125" style="5"/>
    <col min="4866" max="4866" width="26.28515625" style="5" customWidth="1"/>
    <col min="4867" max="5121" width="11.42578125" style="5"/>
    <col min="5122" max="5122" width="26.28515625" style="5" customWidth="1"/>
    <col min="5123" max="5377" width="11.42578125" style="5"/>
    <col min="5378" max="5378" width="26.28515625" style="5" customWidth="1"/>
    <col min="5379" max="5633" width="11.42578125" style="5"/>
    <col min="5634" max="5634" width="26.28515625" style="5" customWidth="1"/>
    <col min="5635" max="5889" width="11.42578125" style="5"/>
    <col min="5890" max="5890" width="26.28515625" style="5" customWidth="1"/>
    <col min="5891" max="6145" width="11.42578125" style="5"/>
    <col min="6146" max="6146" width="26.28515625" style="5" customWidth="1"/>
    <col min="6147" max="6401" width="11.42578125" style="5"/>
    <col min="6402" max="6402" width="26.28515625" style="5" customWidth="1"/>
    <col min="6403" max="6657" width="11.42578125" style="5"/>
    <col min="6658" max="6658" width="26.28515625" style="5" customWidth="1"/>
    <col min="6659" max="6913" width="11.42578125" style="5"/>
    <col min="6914" max="6914" width="26.28515625" style="5" customWidth="1"/>
    <col min="6915" max="7169" width="11.42578125" style="5"/>
    <col min="7170" max="7170" width="26.28515625" style="5" customWidth="1"/>
    <col min="7171" max="7425" width="11.42578125" style="5"/>
    <col min="7426" max="7426" width="26.28515625" style="5" customWidth="1"/>
    <col min="7427" max="7681" width="11.42578125" style="5"/>
    <col min="7682" max="7682" width="26.28515625" style="5" customWidth="1"/>
    <col min="7683" max="7937" width="11.42578125" style="5"/>
    <col min="7938" max="7938" width="26.28515625" style="5" customWidth="1"/>
    <col min="7939" max="8193" width="11.42578125" style="5"/>
    <col min="8194" max="8194" width="26.28515625" style="5" customWidth="1"/>
    <col min="8195" max="8449" width="11.42578125" style="5"/>
    <col min="8450" max="8450" width="26.28515625" style="5" customWidth="1"/>
    <col min="8451" max="8705" width="11.42578125" style="5"/>
    <col min="8706" max="8706" width="26.28515625" style="5" customWidth="1"/>
    <col min="8707" max="8961" width="11.42578125" style="5"/>
    <col min="8962" max="8962" width="26.28515625" style="5" customWidth="1"/>
    <col min="8963" max="9217" width="11.42578125" style="5"/>
    <col min="9218" max="9218" width="26.28515625" style="5" customWidth="1"/>
    <col min="9219" max="9473" width="11.42578125" style="5"/>
    <col min="9474" max="9474" width="26.28515625" style="5" customWidth="1"/>
    <col min="9475" max="9729" width="11.42578125" style="5"/>
    <col min="9730" max="9730" width="26.28515625" style="5" customWidth="1"/>
    <col min="9731" max="9985" width="11.42578125" style="5"/>
    <col min="9986" max="9986" width="26.28515625" style="5" customWidth="1"/>
    <col min="9987" max="10241" width="11.42578125" style="5"/>
    <col min="10242" max="10242" width="26.28515625" style="5" customWidth="1"/>
    <col min="10243" max="10497" width="11.42578125" style="5"/>
    <col min="10498" max="10498" width="26.28515625" style="5" customWidth="1"/>
    <col min="10499" max="10753" width="11.42578125" style="5"/>
    <col min="10754" max="10754" width="26.28515625" style="5" customWidth="1"/>
    <col min="10755" max="11009" width="11.42578125" style="5"/>
    <col min="11010" max="11010" width="26.28515625" style="5" customWidth="1"/>
    <col min="11011" max="11265" width="11.42578125" style="5"/>
    <col min="11266" max="11266" width="26.28515625" style="5" customWidth="1"/>
    <col min="11267" max="11521" width="11.42578125" style="5"/>
    <col min="11522" max="11522" width="26.28515625" style="5" customWidth="1"/>
    <col min="11523" max="11777" width="11.42578125" style="5"/>
    <col min="11778" max="11778" width="26.28515625" style="5" customWidth="1"/>
    <col min="11779" max="12033" width="11.42578125" style="5"/>
    <col min="12034" max="12034" width="26.28515625" style="5" customWidth="1"/>
    <col min="12035" max="12289" width="11.42578125" style="5"/>
    <col min="12290" max="12290" width="26.28515625" style="5" customWidth="1"/>
    <col min="12291" max="12545" width="11.42578125" style="5"/>
    <col min="12546" max="12546" width="26.28515625" style="5" customWidth="1"/>
    <col min="12547" max="12801" width="11.42578125" style="5"/>
    <col min="12802" max="12802" width="26.28515625" style="5" customWidth="1"/>
    <col min="12803" max="13057" width="11.42578125" style="5"/>
    <col min="13058" max="13058" width="26.28515625" style="5" customWidth="1"/>
    <col min="13059" max="13313" width="11.42578125" style="5"/>
    <col min="13314" max="13314" width="26.28515625" style="5" customWidth="1"/>
    <col min="13315" max="13569" width="11.42578125" style="5"/>
    <col min="13570" max="13570" width="26.28515625" style="5" customWidth="1"/>
    <col min="13571" max="13825" width="11.42578125" style="5"/>
    <col min="13826" max="13826" width="26.28515625" style="5" customWidth="1"/>
    <col min="13827" max="14081" width="11.42578125" style="5"/>
    <col min="14082" max="14082" width="26.28515625" style="5" customWidth="1"/>
    <col min="14083" max="14337" width="11.42578125" style="5"/>
    <col min="14338" max="14338" width="26.28515625" style="5" customWidth="1"/>
    <col min="14339" max="14593" width="11.42578125" style="5"/>
    <col min="14594" max="14594" width="26.28515625" style="5" customWidth="1"/>
    <col min="14595" max="14849" width="11.42578125" style="5"/>
    <col min="14850" max="14850" width="26.28515625" style="5" customWidth="1"/>
    <col min="14851" max="15105" width="11.42578125" style="5"/>
    <col min="15106" max="15106" width="26.28515625" style="5" customWidth="1"/>
    <col min="15107" max="15361" width="11.42578125" style="5"/>
    <col min="15362" max="15362" width="26.28515625" style="5" customWidth="1"/>
    <col min="15363" max="15617" width="11.42578125" style="5"/>
    <col min="15618" max="15618" width="26.28515625" style="5" customWidth="1"/>
    <col min="15619" max="15873" width="11.42578125" style="5"/>
    <col min="15874" max="15874" width="26.28515625" style="5" customWidth="1"/>
    <col min="15875" max="16129" width="11.42578125" style="5"/>
    <col min="16130" max="16130" width="26.28515625" style="5" customWidth="1"/>
    <col min="16131" max="16384" width="11.42578125" style="5"/>
  </cols>
  <sheetData>
    <row r="2" spans="2:3" ht="15.75">
      <c r="B2" s="50" t="s">
        <v>75</v>
      </c>
      <c r="C2" s="50"/>
    </row>
    <row r="3" spans="2:3" ht="3" customHeight="1">
      <c r="B3" s="20"/>
    </row>
    <row r="4" spans="2:3" ht="15">
      <c r="B4" s="48" t="s">
        <v>93</v>
      </c>
      <c r="C4" s="48"/>
    </row>
    <row r="5" spans="2:3">
      <c r="B5" s="12" t="s">
        <v>76</v>
      </c>
      <c r="C5" s="27">
        <f>+(C6+C7+C8+C9+C10+C11+C12+C13+C14)/9</f>
        <v>37.599999999999994</v>
      </c>
    </row>
    <row r="6" spans="2:3" hidden="1" outlineLevel="1">
      <c r="B6" s="9" t="s">
        <v>76</v>
      </c>
      <c r="C6" s="29">
        <v>47.2</v>
      </c>
    </row>
    <row r="7" spans="2:3" hidden="1" outlineLevel="1">
      <c r="B7" s="9" t="s">
        <v>303</v>
      </c>
      <c r="C7" s="29">
        <v>44.7</v>
      </c>
    </row>
    <row r="8" spans="2:3" hidden="1" outlineLevel="1">
      <c r="B8" s="9" t="s">
        <v>304</v>
      </c>
      <c r="C8" s="29">
        <v>31.6</v>
      </c>
    </row>
    <row r="9" spans="2:3" hidden="1" outlineLevel="1">
      <c r="B9" s="9" t="s">
        <v>305</v>
      </c>
      <c r="C9" s="29">
        <v>34.299999999999997</v>
      </c>
    </row>
    <row r="10" spans="2:3" hidden="1" outlineLevel="1">
      <c r="B10" s="9" t="s">
        <v>306</v>
      </c>
      <c r="C10" s="29">
        <v>29.1</v>
      </c>
    </row>
    <row r="11" spans="2:3" hidden="1" outlineLevel="1">
      <c r="B11" s="9" t="s">
        <v>307</v>
      </c>
      <c r="C11" s="29">
        <v>33.299999999999997</v>
      </c>
    </row>
    <row r="12" spans="2:3" hidden="1" outlineLevel="1">
      <c r="B12" s="9" t="s">
        <v>308</v>
      </c>
      <c r="C12" s="29">
        <v>31.7</v>
      </c>
    </row>
    <row r="13" spans="2:3" hidden="1" outlineLevel="1">
      <c r="B13" s="9" t="s">
        <v>309</v>
      </c>
      <c r="C13" s="29">
        <v>38.5</v>
      </c>
    </row>
    <row r="14" spans="2:3" hidden="1" outlineLevel="1">
      <c r="B14" s="9" t="s">
        <v>310</v>
      </c>
      <c r="C14" s="29">
        <v>48</v>
      </c>
    </row>
    <row r="15" spans="2:3" collapsed="1">
      <c r="B15" s="12" t="s">
        <v>77</v>
      </c>
      <c r="C15" s="27">
        <f>+(C16+C17+C18+C19+C20+C21)/6</f>
        <v>44.733333333333327</v>
      </c>
    </row>
    <row r="16" spans="2:3" hidden="1" outlineLevel="1">
      <c r="B16" s="9" t="s">
        <v>311</v>
      </c>
      <c r="C16" s="29">
        <v>56.4</v>
      </c>
    </row>
    <row r="17" spans="2:3" hidden="1" outlineLevel="1">
      <c r="B17" s="9" t="s">
        <v>312</v>
      </c>
      <c r="C17" s="29">
        <v>49.6</v>
      </c>
    </row>
    <row r="18" spans="2:3" hidden="1" outlineLevel="1">
      <c r="B18" s="9" t="s">
        <v>313</v>
      </c>
      <c r="C18" s="29">
        <v>32.9</v>
      </c>
    </row>
    <row r="19" spans="2:3" hidden="1" outlineLevel="1">
      <c r="B19" s="9" t="s">
        <v>314</v>
      </c>
      <c r="C19" s="29">
        <v>50.8</v>
      </c>
    </row>
    <row r="20" spans="2:3" hidden="1" outlineLevel="1">
      <c r="B20" s="9" t="s">
        <v>315</v>
      </c>
      <c r="C20" s="29">
        <v>34.200000000000003</v>
      </c>
    </row>
    <row r="21" spans="2:3" hidden="1" outlineLevel="1">
      <c r="B21" s="9" t="s">
        <v>443</v>
      </c>
      <c r="C21" s="29">
        <v>44.5</v>
      </c>
    </row>
    <row r="22" spans="2:3" collapsed="1">
      <c r="B22" s="12" t="s">
        <v>78</v>
      </c>
      <c r="C22" s="27">
        <f>+(C23+C24+C25+C26)/4</f>
        <v>42.125</v>
      </c>
    </row>
    <row r="23" spans="2:3" hidden="1" outlineLevel="1">
      <c r="B23" s="9" t="s">
        <v>78</v>
      </c>
      <c r="C23" s="29">
        <v>49.7</v>
      </c>
    </row>
    <row r="24" spans="2:3" hidden="1" outlineLevel="1">
      <c r="B24" s="9" t="s">
        <v>316</v>
      </c>
      <c r="C24" s="29">
        <v>45.5</v>
      </c>
    </row>
    <row r="25" spans="2:3" hidden="1" outlineLevel="1">
      <c r="B25" s="9" t="s">
        <v>317</v>
      </c>
      <c r="C25" s="29">
        <v>46.9</v>
      </c>
    </row>
    <row r="26" spans="2:3" hidden="1" outlineLevel="1">
      <c r="B26" s="9" t="s">
        <v>318</v>
      </c>
      <c r="C26" s="29">
        <v>26.4</v>
      </c>
    </row>
    <row r="27" spans="2:3" collapsed="1">
      <c r="B27" s="12" t="s">
        <v>79</v>
      </c>
      <c r="C27" s="27">
        <f>+(C28+C29+C30+C31)/4</f>
        <v>46.649999999999991</v>
      </c>
    </row>
    <row r="28" spans="2:3" hidden="1" outlineLevel="1">
      <c r="B28" s="9" t="s">
        <v>319</v>
      </c>
      <c r="C28" s="29">
        <v>46.8</v>
      </c>
    </row>
    <row r="29" spans="2:3" hidden="1" outlineLevel="1">
      <c r="B29" s="9" t="s">
        <v>320</v>
      </c>
      <c r="C29" s="29">
        <v>53.3</v>
      </c>
    </row>
    <row r="30" spans="2:3" hidden="1" outlineLevel="1">
      <c r="B30" s="9" t="s">
        <v>321</v>
      </c>
      <c r="C30" s="29">
        <v>44.3</v>
      </c>
    </row>
    <row r="31" spans="2:3" hidden="1" outlineLevel="1">
      <c r="B31" s="9" t="s">
        <v>322</v>
      </c>
      <c r="C31" s="29">
        <v>42.2</v>
      </c>
    </row>
    <row r="32" spans="2:3" collapsed="1">
      <c r="B32" s="12" t="s">
        <v>80</v>
      </c>
      <c r="C32" s="27">
        <f>+(C33+C34+C35+C36+C37)/5</f>
        <v>46.160000000000004</v>
      </c>
    </row>
    <row r="33" spans="2:3" hidden="1" outlineLevel="1">
      <c r="B33" s="9" t="s">
        <v>323</v>
      </c>
      <c r="C33" s="29">
        <v>60.2</v>
      </c>
    </row>
    <row r="34" spans="2:3" hidden="1" outlineLevel="1">
      <c r="B34" s="9" t="s">
        <v>324</v>
      </c>
      <c r="C34" s="29">
        <v>45.7</v>
      </c>
    </row>
    <row r="35" spans="2:3" hidden="1" outlineLevel="1">
      <c r="B35" s="9" t="s">
        <v>325</v>
      </c>
      <c r="C35" s="29">
        <v>52.6</v>
      </c>
    </row>
    <row r="36" spans="2:3" hidden="1" outlineLevel="1">
      <c r="B36" s="9" t="s">
        <v>326</v>
      </c>
      <c r="C36" s="29">
        <v>35.4</v>
      </c>
    </row>
    <row r="37" spans="2:3" hidden="1" outlineLevel="1">
      <c r="B37" s="9" t="s">
        <v>327</v>
      </c>
      <c r="C37" s="29">
        <v>36.9</v>
      </c>
    </row>
    <row r="38" spans="2:3" collapsed="1">
      <c r="B38" s="21" t="s">
        <v>81</v>
      </c>
      <c r="C38" s="27">
        <f>+(C39+C40+C41+C42+C43+C44+C45+C46+C47+C48+C49)/11</f>
        <v>53.318181818181806</v>
      </c>
    </row>
    <row r="39" spans="2:3" hidden="1" outlineLevel="1">
      <c r="B39" s="22" t="s">
        <v>328</v>
      </c>
      <c r="C39" s="29">
        <v>65.900000000000006</v>
      </c>
    </row>
    <row r="40" spans="2:3" hidden="1" outlineLevel="1">
      <c r="B40" s="23" t="s">
        <v>329</v>
      </c>
      <c r="C40" s="29">
        <v>65.5</v>
      </c>
    </row>
    <row r="41" spans="2:3" hidden="1" outlineLevel="1">
      <c r="B41" s="23" t="s">
        <v>330</v>
      </c>
      <c r="C41" s="29">
        <v>68.900000000000006</v>
      </c>
    </row>
    <row r="42" spans="2:3" hidden="1" outlineLevel="1">
      <c r="B42" s="23" t="s">
        <v>331</v>
      </c>
      <c r="C42" s="29">
        <v>52.5</v>
      </c>
    </row>
    <row r="43" spans="2:3" hidden="1" outlineLevel="1">
      <c r="B43" s="23" t="s">
        <v>167</v>
      </c>
      <c r="C43" s="29">
        <v>47.2</v>
      </c>
    </row>
    <row r="44" spans="2:3" hidden="1" outlineLevel="1">
      <c r="B44" s="23" t="s">
        <v>332</v>
      </c>
      <c r="C44" s="29">
        <v>49.7</v>
      </c>
    </row>
    <row r="45" spans="2:3" hidden="1" outlineLevel="1">
      <c r="B45" s="23" t="s">
        <v>254</v>
      </c>
      <c r="C45" s="29">
        <v>45.2</v>
      </c>
    </row>
    <row r="46" spans="2:3" hidden="1" outlineLevel="1">
      <c r="B46" s="23" t="s">
        <v>333</v>
      </c>
      <c r="C46" s="29">
        <v>46.9</v>
      </c>
    </row>
    <row r="47" spans="2:3" hidden="1" outlineLevel="1">
      <c r="B47" s="23" t="s">
        <v>334</v>
      </c>
      <c r="C47" s="29">
        <v>49</v>
      </c>
    </row>
    <row r="48" spans="2:3" hidden="1" outlineLevel="1">
      <c r="B48" s="23" t="s">
        <v>335</v>
      </c>
      <c r="C48" s="29">
        <v>46.9</v>
      </c>
    </row>
    <row r="49" spans="2:3" hidden="1" outlineLevel="1">
      <c r="B49" s="24" t="s">
        <v>336</v>
      </c>
      <c r="C49" s="29">
        <v>48.8</v>
      </c>
    </row>
    <row r="50" spans="2:3" collapsed="1">
      <c r="B50" s="37" t="s">
        <v>444</v>
      </c>
      <c r="C50" s="32">
        <f>+(C5+C15+C22+C27+C32+C38)/6</f>
        <v>45.09775252525251</v>
      </c>
    </row>
    <row r="51" spans="2:3">
      <c r="B51" s="51" t="s">
        <v>450</v>
      </c>
      <c r="C51" s="51"/>
    </row>
  </sheetData>
  <mergeCells count="3">
    <mergeCell ref="B2:C2"/>
    <mergeCell ref="B4:C4"/>
    <mergeCell ref="B51:C51"/>
  </mergeCells>
  <printOptions horizontalCentered="1" vertic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5"/>
  <sheetViews>
    <sheetView showGridLines="0" workbookViewId="0">
      <selection activeCell="B41" sqref="B41:C41"/>
    </sheetView>
  </sheetViews>
  <sheetFormatPr baseColWidth="10" defaultRowHeight="12.75" outlineLevelRow="1"/>
  <cols>
    <col min="1" max="1" width="11.42578125" style="5"/>
    <col min="2" max="2" width="30.28515625" style="5" customWidth="1"/>
    <col min="3" max="257" width="11.42578125" style="5"/>
    <col min="258" max="258" width="30.28515625" style="5" customWidth="1"/>
    <col min="259" max="513" width="11.42578125" style="5"/>
    <col min="514" max="514" width="30.28515625" style="5" customWidth="1"/>
    <col min="515" max="769" width="11.42578125" style="5"/>
    <col min="770" max="770" width="30.28515625" style="5" customWidth="1"/>
    <col min="771" max="1025" width="11.42578125" style="5"/>
    <col min="1026" max="1026" width="30.28515625" style="5" customWidth="1"/>
    <col min="1027" max="1281" width="11.42578125" style="5"/>
    <col min="1282" max="1282" width="30.28515625" style="5" customWidth="1"/>
    <col min="1283" max="1537" width="11.42578125" style="5"/>
    <col min="1538" max="1538" width="30.28515625" style="5" customWidth="1"/>
    <col min="1539" max="1793" width="11.42578125" style="5"/>
    <col min="1794" max="1794" width="30.28515625" style="5" customWidth="1"/>
    <col min="1795" max="2049" width="11.42578125" style="5"/>
    <col min="2050" max="2050" width="30.28515625" style="5" customWidth="1"/>
    <col min="2051" max="2305" width="11.42578125" style="5"/>
    <col min="2306" max="2306" width="30.28515625" style="5" customWidth="1"/>
    <col min="2307" max="2561" width="11.42578125" style="5"/>
    <col min="2562" max="2562" width="30.28515625" style="5" customWidth="1"/>
    <col min="2563" max="2817" width="11.42578125" style="5"/>
    <col min="2818" max="2818" width="30.28515625" style="5" customWidth="1"/>
    <col min="2819" max="3073" width="11.42578125" style="5"/>
    <col min="3074" max="3074" width="30.28515625" style="5" customWidth="1"/>
    <col min="3075" max="3329" width="11.42578125" style="5"/>
    <col min="3330" max="3330" width="30.28515625" style="5" customWidth="1"/>
    <col min="3331" max="3585" width="11.42578125" style="5"/>
    <col min="3586" max="3586" width="30.28515625" style="5" customWidth="1"/>
    <col min="3587" max="3841" width="11.42578125" style="5"/>
    <col min="3842" max="3842" width="30.28515625" style="5" customWidth="1"/>
    <col min="3843" max="4097" width="11.42578125" style="5"/>
    <col min="4098" max="4098" width="30.28515625" style="5" customWidth="1"/>
    <col min="4099" max="4353" width="11.42578125" style="5"/>
    <col min="4354" max="4354" width="30.28515625" style="5" customWidth="1"/>
    <col min="4355" max="4609" width="11.42578125" style="5"/>
    <col min="4610" max="4610" width="30.28515625" style="5" customWidth="1"/>
    <col min="4611" max="4865" width="11.42578125" style="5"/>
    <col min="4866" max="4866" width="30.28515625" style="5" customWidth="1"/>
    <col min="4867" max="5121" width="11.42578125" style="5"/>
    <col min="5122" max="5122" width="30.28515625" style="5" customWidth="1"/>
    <col min="5123" max="5377" width="11.42578125" style="5"/>
    <col min="5378" max="5378" width="30.28515625" style="5" customWidth="1"/>
    <col min="5379" max="5633" width="11.42578125" style="5"/>
    <col min="5634" max="5634" width="30.28515625" style="5" customWidth="1"/>
    <col min="5635" max="5889" width="11.42578125" style="5"/>
    <col min="5890" max="5890" width="30.28515625" style="5" customWidth="1"/>
    <col min="5891" max="6145" width="11.42578125" style="5"/>
    <col min="6146" max="6146" width="30.28515625" style="5" customWidth="1"/>
    <col min="6147" max="6401" width="11.42578125" style="5"/>
    <col min="6402" max="6402" width="30.28515625" style="5" customWidth="1"/>
    <col min="6403" max="6657" width="11.42578125" style="5"/>
    <col min="6658" max="6658" width="30.28515625" style="5" customWidth="1"/>
    <col min="6659" max="6913" width="11.42578125" style="5"/>
    <col min="6914" max="6914" width="30.28515625" style="5" customWidth="1"/>
    <col min="6915" max="7169" width="11.42578125" style="5"/>
    <col min="7170" max="7170" width="30.28515625" style="5" customWidth="1"/>
    <col min="7171" max="7425" width="11.42578125" style="5"/>
    <col min="7426" max="7426" width="30.28515625" style="5" customWidth="1"/>
    <col min="7427" max="7681" width="11.42578125" style="5"/>
    <col min="7682" max="7682" width="30.28515625" style="5" customWidth="1"/>
    <col min="7683" max="7937" width="11.42578125" style="5"/>
    <col min="7938" max="7938" width="30.28515625" style="5" customWidth="1"/>
    <col min="7939" max="8193" width="11.42578125" style="5"/>
    <col min="8194" max="8194" width="30.28515625" style="5" customWidth="1"/>
    <col min="8195" max="8449" width="11.42578125" style="5"/>
    <col min="8450" max="8450" width="30.28515625" style="5" customWidth="1"/>
    <col min="8451" max="8705" width="11.42578125" style="5"/>
    <col min="8706" max="8706" width="30.28515625" style="5" customWidth="1"/>
    <col min="8707" max="8961" width="11.42578125" style="5"/>
    <col min="8962" max="8962" width="30.28515625" style="5" customWidth="1"/>
    <col min="8963" max="9217" width="11.42578125" style="5"/>
    <col min="9218" max="9218" width="30.28515625" style="5" customWidth="1"/>
    <col min="9219" max="9473" width="11.42578125" style="5"/>
    <col min="9474" max="9474" width="30.28515625" style="5" customWidth="1"/>
    <col min="9475" max="9729" width="11.42578125" style="5"/>
    <col min="9730" max="9730" width="30.28515625" style="5" customWidth="1"/>
    <col min="9731" max="9985" width="11.42578125" style="5"/>
    <col min="9986" max="9986" width="30.28515625" style="5" customWidth="1"/>
    <col min="9987" max="10241" width="11.42578125" style="5"/>
    <col min="10242" max="10242" width="30.28515625" style="5" customWidth="1"/>
    <col min="10243" max="10497" width="11.42578125" style="5"/>
    <col min="10498" max="10498" width="30.28515625" style="5" customWidth="1"/>
    <col min="10499" max="10753" width="11.42578125" style="5"/>
    <col min="10754" max="10754" width="30.28515625" style="5" customWidth="1"/>
    <col min="10755" max="11009" width="11.42578125" style="5"/>
    <col min="11010" max="11010" width="30.28515625" style="5" customWidth="1"/>
    <col min="11011" max="11265" width="11.42578125" style="5"/>
    <col min="11266" max="11266" width="30.28515625" style="5" customWidth="1"/>
    <col min="11267" max="11521" width="11.42578125" style="5"/>
    <col min="11522" max="11522" width="30.28515625" style="5" customWidth="1"/>
    <col min="11523" max="11777" width="11.42578125" style="5"/>
    <col min="11778" max="11778" width="30.28515625" style="5" customWidth="1"/>
    <col min="11779" max="12033" width="11.42578125" style="5"/>
    <col min="12034" max="12034" width="30.28515625" style="5" customWidth="1"/>
    <col min="12035" max="12289" width="11.42578125" style="5"/>
    <col min="12290" max="12290" width="30.28515625" style="5" customWidth="1"/>
    <col min="12291" max="12545" width="11.42578125" style="5"/>
    <col min="12546" max="12546" width="30.28515625" style="5" customWidth="1"/>
    <col min="12547" max="12801" width="11.42578125" style="5"/>
    <col min="12802" max="12802" width="30.28515625" style="5" customWidth="1"/>
    <col min="12803" max="13057" width="11.42578125" style="5"/>
    <col min="13058" max="13058" width="30.28515625" style="5" customWidth="1"/>
    <col min="13059" max="13313" width="11.42578125" style="5"/>
    <col min="13314" max="13314" width="30.28515625" style="5" customWidth="1"/>
    <col min="13315" max="13569" width="11.42578125" style="5"/>
    <col min="13570" max="13570" width="30.28515625" style="5" customWidth="1"/>
    <col min="13571" max="13825" width="11.42578125" style="5"/>
    <col min="13826" max="13826" width="30.28515625" style="5" customWidth="1"/>
    <col min="13827" max="14081" width="11.42578125" style="5"/>
    <col min="14082" max="14082" width="30.28515625" style="5" customWidth="1"/>
    <col min="14083" max="14337" width="11.42578125" style="5"/>
    <col min="14338" max="14338" width="30.28515625" style="5" customWidth="1"/>
    <col min="14339" max="14593" width="11.42578125" style="5"/>
    <col min="14594" max="14594" width="30.28515625" style="5" customWidth="1"/>
    <col min="14595" max="14849" width="11.42578125" style="5"/>
    <col min="14850" max="14850" width="30.28515625" style="5" customWidth="1"/>
    <col min="14851" max="15105" width="11.42578125" style="5"/>
    <col min="15106" max="15106" width="30.28515625" style="5" customWidth="1"/>
    <col min="15107" max="15361" width="11.42578125" style="5"/>
    <col min="15362" max="15362" width="30.28515625" style="5" customWidth="1"/>
    <col min="15363" max="15617" width="11.42578125" style="5"/>
    <col min="15618" max="15618" width="30.28515625" style="5" customWidth="1"/>
    <col min="15619" max="15873" width="11.42578125" style="5"/>
    <col min="15874" max="15874" width="30.28515625" style="5" customWidth="1"/>
    <col min="15875" max="16129" width="11.42578125" style="5"/>
    <col min="16130" max="16130" width="30.28515625" style="5" customWidth="1"/>
    <col min="16131" max="16384" width="11.42578125" style="5"/>
  </cols>
  <sheetData>
    <row r="2" spans="2:3" ht="15.75">
      <c r="B2" s="50" t="s">
        <v>337</v>
      </c>
      <c r="C2" s="50"/>
    </row>
    <row r="3" spans="2:3" ht="3" customHeight="1">
      <c r="B3" s="36"/>
    </row>
    <row r="4" spans="2:3" ht="15">
      <c r="B4" s="48" t="s">
        <v>93</v>
      </c>
      <c r="C4" s="48"/>
    </row>
    <row r="5" spans="2:3">
      <c r="B5" s="12" t="s">
        <v>82</v>
      </c>
      <c r="C5" s="27">
        <f>+(C6+C7+C8+C9)/4</f>
        <v>42.174999999999997</v>
      </c>
    </row>
    <row r="6" spans="2:3" hidden="1" outlineLevel="1">
      <c r="B6" s="9" t="s">
        <v>82</v>
      </c>
      <c r="C6" s="29">
        <v>50.5</v>
      </c>
    </row>
    <row r="7" spans="2:3" hidden="1" outlineLevel="1">
      <c r="B7" s="9" t="s">
        <v>338</v>
      </c>
      <c r="C7" s="29">
        <v>27.3</v>
      </c>
    </row>
    <row r="8" spans="2:3" hidden="1" outlineLevel="1">
      <c r="B8" s="9" t="s">
        <v>339</v>
      </c>
      <c r="C8" s="29">
        <v>48.4</v>
      </c>
    </row>
    <row r="9" spans="2:3" hidden="1" outlineLevel="1">
      <c r="B9" s="9" t="s">
        <v>340</v>
      </c>
      <c r="C9" s="29">
        <v>42.5</v>
      </c>
    </row>
    <row r="10" spans="2:3" collapsed="1">
      <c r="B10" s="12" t="s">
        <v>83</v>
      </c>
      <c r="C10" s="27">
        <f>+(C11+C12+C13+C14+C15+C16+C17)/7</f>
        <v>48.471428571428575</v>
      </c>
    </row>
    <row r="11" spans="2:3" hidden="1" outlineLevel="1">
      <c r="B11" s="9" t="s">
        <v>341</v>
      </c>
      <c r="C11" s="29">
        <v>67.3</v>
      </c>
    </row>
    <row r="12" spans="2:3" hidden="1" outlineLevel="1">
      <c r="B12" s="9" t="s">
        <v>48</v>
      </c>
      <c r="C12" s="29">
        <v>61.4</v>
      </c>
    </row>
    <row r="13" spans="2:3" hidden="1" outlineLevel="1">
      <c r="B13" s="9" t="s">
        <v>342</v>
      </c>
      <c r="C13" s="29">
        <v>44.4</v>
      </c>
    </row>
    <row r="14" spans="2:3" hidden="1" outlineLevel="1">
      <c r="B14" s="9" t="s">
        <v>343</v>
      </c>
      <c r="C14" s="29">
        <v>46.9</v>
      </c>
    </row>
    <row r="15" spans="2:3" hidden="1" outlineLevel="1">
      <c r="B15" s="9" t="s">
        <v>344</v>
      </c>
      <c r="C15" s="29">
        <v>49.2</v>
      </c>
    </row>
    <row r="16" spans="2:3" hidden="1" outlineLevel="1">
      <c r="B16" s="9" t="s">
        <v>345</v>
      </c>
      <c r="C16" s="29">
        <v>24.8</v>
      </c>
    </row>
    <row r="17" spans="2:3" hidden="1" outlineLevel="1">
      <c r="B17" s="9" t="s">
        <v>445</v>
      </c>
      <c r="C17" s="29">
        <v>45.3</v>
      </c>
    </row>
    <row r="18" spans="2:3" collapsed="1">
      <c r="B18" s="12" t="s">
        <v>84</v>
      </c>
      <c r="C18" s="27">
        <f>+(C19+C20+C21+C22+C23+C24)/6</f>
        <v>47.483333333333327</v>
      </c>
    </row>
    <row r="19" spans="2:3" hidden="1" outlineLevel="1">
      <c r="B19" s="9" t="s">
        <v>84</v>
      </c>
      <c r="C19" s="29">
        <v>55.5</v>
      </c>
    </row>
    <row r="20" spans="2:3" hidden="1" outlineLevel="1">
      <c r="B20" s="9" t="s">
        <v>346</v>
      </c>
      <c r="C20" s="29">
        <v>40.9</v>
      </c>
    </row>
    <row r="21" spans="2:3" hidden="1" outlineLevel="1">
      <c r="B21" s="9" t="s">
        <v>347</v>
      </c>
      <c r="C21" s="29">
        <v>42.8</v>
      </c>
    </row>
    <row r="22" spans="2:3" hidden="1" outlineLevel="1">
      <c r="B22" s="9" t="s">
        <v>348</v>
      </c>
      <c r="C22" s="29">
        <v>48.4</v>
      </c>
    </row>
    <row r="23" spans="2:3" hidden="1" outlineLevel="1">
      <c r="B23" s="9" t="s">
        <v>349</v>
      </c>
      <c r="C23" s="34">
        <v>45</v>
      </c>
    </row>
    <row r="24" spans="2:3" hidden="1" outlineLevel="1">
      <c r="B24" s="9" t="s">
        <v>350</v>
      </c>
      <c r="C24" s="29">
        <v>52.3</v>
      </c>
    </row>
    <row r="25" spans="2:3" collapsed="1">
      <c r="B25" s="12" t="s">
        <v>85</v>
      </c>
      <c r="C25" s="27">
        <f>+(C26+C27+C28+C29)/4</f>
        <v>36.875</v>
      </c>
    </row>
    <row r="26" spans="2:3" hidden="1" outlineLevel="1">
      <c r="B26" s="9" t="s">
        <v>351</v>
      </c>
      <c r="C26" s="29">
        <v>34.6</v>
      </c>
    </row>
    <row r="27" spans="2:3" hidden="1" outlineLevel="1">
      <c r="B27" s="9" t="s">
        <v>352</v>
      </c>
      <c r="C27" s="29">
        <v>41.5</v>
      </c>
    </row>
    <row r="28" spans="2:3" hidden="1" outlineLevel="1">
      <c r="B28" s="9" t="s">
        <v>353</v>
      </c>
      <c r="C28" s="29">
        <v>50.7</v>
      </c>
    </row>
    <row r="29" spans="2:3" hidden="1" outlineLevel="1">
      <c r="B29" s="9" t="s">
        <v>354</v>
      </c>
      <c r="C29" s="29">
        <v>20.7</v>
      </c>
    </row>
    <row r="30" spans="2:3" collapsed="1">
      <c r="B30" s="12" t="s">
        <v>86</v>
      </c>
      <c r="C30" s="27">
        <f>+(C31+C32+C33)/3</f>
        <v>49.766666666666673</v>
      </c>
    </row>
    <row r="31" spans="2:3" hidden="1" outlineLevel="1">
      <c r="B31" s="9" t="s">
        <v>86</v>
      </c>
      <c r="C31" s="29">
        <v>48.8</v>
      </c>
    </row>
    <row r="32" spans="2:3" hidden="1" outlineLevel="1">
      <c r="B32" s="9" t="s">
        <v>355</v>
      </c>
      <c r="C32" s="29">
        <v>52.3</v>
      </c>
    </row>
    <row r="33" spans="2:3" hidden="1" outlineLevel="1">
      <c r="B33" s="9" t="s">
        <v>356</v>
      </c>
      <c r="C33" s="29">
        <v>48.2</v>
      </c>
    </row>
    <row r="34" spans="2:3" collapsed="1">
      <c r="B34" s="21" t="s">
        <v>87</v>
      </c>
      <c r="C34" s="27">
        <f>+(C35+C36+C37+C38+C39)/5</f>
        <v>50.3</v>
      </c>
    </row>
    <row r="35" spans="2:3" hidden="1" outlineLevel="1">
      <c r="B35" s="22" t="s">
        <v>87</v>
      </c>
      <c r="C35" s="29">
        <v>57.5</v>
      </c>
    </row>
    <row r="36" spans="2:3" hidden="1" outlineLevel="1">
      <c r="B36" s="23" t="s">
        <v>169</v>
      </c>
      <c r="C36" s="29">
        <v>51.7</v>
      </c>
    </row>
    <row r="37" spans="2:3" hidden="1" outlineLevel="1">
      <c r="B37" s="23" t="s">
        <v>357</v>
      </c>
      <c r="C37" s="34">
        <v>47</v>
      </c>
    </row>
    <row r="38" spans="2:3" hidden="1" outlineLevel="1">
      <c r="B38" s="23" t="s">
        <v>358</v>
      </c>
      <c r="C38" s="29">
        <v>47.8</v>
      </c>
    </row>
    <row r="39" spans="2:3" hidden="1" outlineLevel="1">
      <c r="B39" s="23" t="s">
        <v>359</v>
      </c>
      <c r="C39" s="29">
        <v>47.5</v>
      </c>
    </row>
    <row r="40" spans="2:3" collapsed="1">
      <c r="B40" s="37" t="s">
        <v>446</v>
      </c>
      <c r="C40" s="32">
        <f>+(C5+C10+C18+C25+C30+C34)/6</f>
        <v>45.845238095238095</v>
      </c>
    </row>
    <row r="41" spans="2:3">
      <c r="B41" s="51" t="s">
        <v>450</v>
      </c>
      <c r="C41" s="51"/>
    </row>
    <row r="45" spans="2:3">
      <c r="C45" s="33"/>
    </row>
  </sheetData>
  <mergeCells count="3">
    <mergeCell ref="B2:C2"/>
    <mergeCell ref="B4:C4"/>
    <mergeCell ref="B41:C41"/>
  </mergeCells>
  <printOptions horizontalCentered="1" vertic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5"/>
  <sheetViews>
    <sheetView showGridLines="0" workbookViewId="0">
      <selection activeCell="B50" sqref="B50:C50"/>
    </sheetView>
  </sheetViews>
  <sheetFormatPr baseColWidth="10" defaultRowHeight="12.75" outlineLevelRow="1"/>
  <cols>
    <col min="1" max="1" width="11.42578125" style="5"/>
    <col min="2" max="2" width="32.28515625" style="5" customWidth="1"/>
    <col min="3" max="3" width="18.28515625" style="5" customWidth="1"/>
    <col min="4" max="257" width="11.42578125" style="5"/>
    <col min="258" max="258" width="45" style="5" bestFit="1" customWidth="1"/>
    <col min="259" max="513" width="11.42578125" style="5"/>
    <col min="514" max="514" width="45" style="5" bestFit="1" customWidth="1"/>
    <col min="515" max="769" width="11.42578125" style="5"/>
    <col min="770" max="770" width="45" style="5" bestFit="1" customWidth="1"/>
    <col min="771" max="1025" width="11.42578125" style="5"/>
    <col min="1026" max="1026" width="45" style="5" bestFit="1" customWidth="1"/>
    <col min="1027" max="1281" width="11.42578125" style="5"/>
    <col min="1282" max="1282" width="45" style="5" bestFit="1" customWidth="1"/>
    <col min="1283" max="1537" width="11.42578125" style="5"/>
    <col min="1538" max="1538" width="45" style="5" bestFit="1" customWidth="1"/>
    <col min="1539" max="1793" width="11.42578125" style="5"/>
    <col min="1794" max="1794" width="45" style="5" bestFit="1" customWidth="1"/>
    <col min="1795" max="2049" width="11.42578125" style="5"/>
    <col min="2050" max="2050" width="45" style="5" bestFit="1" customWidth="1"/>
    <col min="2051" max="2305" width="11.42578125" style="5"/>
    <col min="2306" max="2306" width="45" style="5" bestFit="1" customWidth="1"/>
    <col min="2307" max="2561" width="11.42578125" style="5"/>
    <col min="2562" max="2562" width="45" style="5" bestFit="1" customWidth="1"/>
    <col min="2563" max="2817" width="11.42578125" style="5"/>
    <col min="2818" max="2818" width="45" style="5" bestFit="1" customWidth="1"/>
    <col min="2819" max="3073" width="11.42578125" style="5"/>
    <col min="3074" max="3074" width="45" style="5" bestFit="1" customWidth="1"/>
    <col min="3075" max="3329" width="11.42578125" style="5"/>
    <col min="3330" max="3330" width="45" style="5" bestFit="1" customWidth="1"/>
    <col min="3331" max="3585" width="11.42578125" style="5"/>
    <col min="3586" max="3586" width="45" style="5" bestFit="1" customWidth="1"/>
    <col min="3587" max="3841" width="11.42578125" style="5"/>
    <col min="3842" max="3842" width="45" style="5" bestFit="1" customWidth="1"/>
    <col min="3843" max="4097" width="11.42578125" style="5"/>
    <col min="4098" max="4098" width="45" style="5" bestFit="1" customWidth="1"/>
    <col min="4099" max="4353" width="11.42578125" style="5"/>
    <col min="4354" max="4354" width="45" style="5" bestFit="1" customWidth="1"/>
    <col min="4355" max="4609" width="11.42578125" style="5"/>
    <col min="4610" max="4610" width="45" style="5" bestFit="1" customWidth="1"/>
    <col min="4611" max="4865" width="11.42578125" style="5"/>
    <col min="4866" max="4866" width="45" style="5" bestFit="1" customWidth="1"/>
    <col min="4867" max="5121" width="11.42578125" style="5"/>
    <col min="5122" max="5122" width="45" style="5" bestFit="1" customWidth="1"/>
    <col min="5123" max="5377" width="11.42578125" style="5"/>
    <col min="5378" max="5378" width="45" style="5" bestFit="1" customWidth="1"/>
    <col min="5379" max="5633" width="11.42578125" style="5"/>
    <col min="5634" max="5634" width="45" style="5" bestFit="1" customWidth="1"/>
    <col min="5635" max="5889" width="11.42578125" style="5"/>
    <col min="5890" max="5890" width="45" style="5" bestFit="1" customWidth="1"/>
    <col min="5891" max="6145" width="11.42578125" style="5"/>
    <col min="6146" max="6146" width="45" style="5" bestFit="1" customWidth="1"/>
    <col min="6147" max="6401" width="11.42578125" style="5"/>
    <col min="6402" max="6402" width="45" style="5" bestFit="1" customWidth="1"/>
    <col min="6403" max="6657" width="11.42578125" style="5"/>
    <col min="6658" max="6658" width="45" style="5" bestFit="1" customWidth="1"/>
    <col min="6659" max="6913" width="11.42578125" style="5"/>
    <col min="6914" max="6914" width="45" style="5" bestFit="1" customWidth="1"/>
    <col min="6915" max="7169" width="11.42578125" style="5"/>
    <col min="7170" max="7170" width="45" style="5" bestFit="1" customWidth="1"/>
    <col min="7171" max="7425" width="11.42578125" style="5"/>
    <col min="7426" max="7426" width="45" style="5" bestFit="1" customWidth="1"/>
    <col min="7427" max="7681" width="11.42578125" style="5"/>
    <col min="7682" max="7682" width="45" style="5" bestFit="1" customWidth="1"/>
    <col min="7683" max="7937" width="11.42578125" style="5"/>
    <col min="7938" max="7938" width="45" style="5" bestFit="1" customWidth="1"/>
    <col min="7939" max="8193" width="11.42578125" style="5"/>
    <col min="8194" max="8194" width="45" style="5" bestFit="1" customWidth="1"/>
    <col min="8195" max="8449" width="11.42578125" style="5"/>
    <col min="8450" max="8450" width="45" style="5" bestFit="1" customWidth="1"/>
    <col min="8451" max="8705" width="11.42578125" style="5"/>
    <col min="8706" max="8706" width="45" style="5" bestFit="1" customWidth="1"/>
    <col min="8707" max="8961" width="11.42578125" style="5"/>
    <col min="8962" max="8962" width="45" style="5" bestFit="1" customWidth="1"/>
    <col min="8963" max="9217" width="11.42578125" style="5"/>
    <col min="9218" max="9218" width="45" style="5" bestFit="1" customWidth="1"/>
    <col min="9219" max="9473" width="11.42578125" style="5"/>
    <col min="9474" max="9474" width="45" style="5" bestFit="1" customWidth="1"/>
    <col min="9475" max="9729" width="11.42578125" style="5"/>
    <col min="9730" max="9730" width="45" style="5" bestFit="1" customWidth="1"/>
    <col min="9731" max="9985" width="11.42578125" style="5"/>
    <col min="9986" max="9986" width="45" style="5" bestFit="1" customWidth="1"/>
    <col min="9987" max="10241" width="11.42578125" style="5"/>
    <col min="10242" max="10242" width="45" style="5" bestFit="1" customWidth="1"/>
    <col min="10243" max="10497" width="11.42578125" style="5"/>
    <col min="10498" max="10498" width="45" style="5" bestFit="1" customWidth="1"/>
    <col min="10499" max="10753" width="11.42578125" style="5"/>
    <col min="10754" max="10754" width="45" style="5" bestFit="1" customWidth="1"/>
    <col min="10755" max="11009" width="11.42578125" style="5"/>
    <col min="11010" max="11010" width="45" style="5" bestFit="1" customWidth="1"/>
    <col min="11011" max="11265" width="11.42578125" style="5"/>
    <col min="11266" max="11266" width="45" style="5" bestFit="1" customWidth="1"/>
    <col min="11267" max="11521" width="11.42578125" style="5"/>
    <col min="11522" max="11522" width="45" style="5" bestFit="1" customWidth="1"/>
    <col min="11523" max="11777" width="11.42578125" style="5"/>
    <col min="11778" max="11778" width="45" style="5" bestFit="1" customWidth="1"/>
    <col min="11779" max="12033" width="11.42578125" style="5"/>
    <col min="12034" max="12034" width="45" style="5" bestFit="1" customWidth="1"/>
    <col min="12035" max="12289" width="11.42578125" style="5"/>
    <col min="12290" max="12290" width="45" style="5" bestFit="1" customWidth="1"/>
    <col min="12291" max="12545" width="11.42578125" style="5"/>
    <col min="12546" max="12546" width="45" style="5" bestFit="1" customWidth="1"/>
    <col min="12547" max="12801" width="11.42578125" style="5"/>
    <col min="12802" max="12802" width="45" style="5" bestFit="1" customWidth="1"/>
    <col min="12803" max="13057" width="11.42578125" style="5"/>
    <col min="13058" max="13058" width="45" style="5" bestFit="1" customWidth="1"/>
    <col min="13059" max="13313" width="11.42578125" style="5"/>
    <col min="13314" max="13314" width="45" style="5" bestFit="1" customWidth="1"/>
    <col min="13315" max="13569" width="11.42578125" style="5"/>
    <col min="13570" max="13570" width="45" style="5" bestFit="1" customWidth="1"/>
    <col min="13571" max="13825" width="11.42578125" style="5"/>
    <col min="13826" max="13826" width="45" style="5" bestFit="1" customWidth="1"/>
    <col min="13827" max="14081" width="11.42578125" style="5"/>
    <col min="14082" max="14082" width="45" style="5" bestFit="1" customWidth="1"/>
    <col min="14083" max="14337" width="11.42578125" style="5"/>
    <col min="14338" max="14338" width="45" style="5" bestFit="1" customWidth="1"/>
    <col min="14339" max="14593" width="11.42578125" style="5"/>
    <col min="14594" max="14594" width="45" style="5" bestFit="1" customWidth="1"/>
    <col min="14595" max="14849" width="11.42578125" style="5"/>
    <col min="14850" max="14850" width="45" style="5" bestFit="1" customWidth="1"/>
    <col min="14851" max="15105" width="11.42578125" style="5"/>
    <col min="15106" max="15106" width="45" style="5" bestFit="1" customWidth="1"/>
    <col min="15107" max="15361" width="11.42578125" style="5"/>
    <col min="15362" max="15362" width="45" style="5" bestFit="1" customWidth="1"/>
    <col min="15363" max="15617" width="11.42578125" style="5"/>
    <col min="15618" max="15618" width="45" style="5" bestFit="1" customWidth="1"/>
    <col min="15619" max="15873" width="11.42578125" style="5"/>
    <col min="15874" max="15874" width="45" style="5" bestFit="1" customWidth="1"/>
    <col min="15875" max="16129" width="11.42578125" style="5"/>
    <col min="16130" max="16130" width="45" style="5" bestFit="1" customWidth="1"/>
    <col min="16131" max="16384" width="11.42578125" style="5"/>
  </cols>
  <sheetData>
    <row r="2" spans="2:3" ht="15.75">
      <c r="B2" s="50" t="s">
        <v>88</v>
      </c>
      <c r="C2" s="50"/>
    </row>
    <row r="3" spans="2:3" ht="3" customHeight="1">
      <c r="B3" s="36"/>
    </row>
    <row r="4" spans="2:3" ht="15">
      <c r="B4" s="48" t="s">
        <v>93</v>
      </c>
      <c r="C4" s="48"/>
    </row>
    <row r="5" spans="2:3">
      <c r="B5" s="12" t="s">
        <v>89</v>
      </c>
      <c r="C5" s="27">
        <f>+(C6+C7+C8+C9+C10+C11+C12+C13+C14+C15+C16+C17+C18)/13</f>
        <v>54.323076923076918</v>
      </c>
    </row>
    <row r="6" spans="2:3" hidden="1" outlineLevel="1">
      <c r="B6" s="9" t="s">
        <v>360</v>
      </c>
      <c r="C6" s="29">
        <v>66.599999999999994</v>
      </c>
    </row>
    <row r="7" spans="2:3" hidden="1" outlineLevel="1">
      <c r="B7" s="9" t="s">
        <v>361</v>
      </c>
      <c r="C7" s="29">
        <v>59.8</v>
      </c>
    </row>
    <row r="8" spans="2:3" hidden="1" outlineLevel="1">
      <c r="B8" s="9" t="s">
        <v>362</v>
      </c>
      <c r="C8" s="29">
        <v>57.3</v>
      </c>
    </row>
    <row r="9" spans="2:3" hidden="1" outlineLevel="1">
      <c r="B9" s="9" t="s">
        <v>363</v>
      </c>
      <c r="C9" s="29">
        <v>55.1</v>
      </c>
    </row>
    <row r="10" spans="2:3" hidden="1" outlineLevel="1">
      <c r="B10" s="9" t="s">
        <v>364</v>
      </c>
      <c r="C10" s="29">
        <v>61.6</v>
      </c>
    </row>
    <row r="11" spans="2:3" hidden="1" outlineLevel="1">
      <c r="B11" s="9" t="s">
        <v>365</v>
      </c>
      <c r="C11" s="29">
        <v>49.6</v>
      </c>
    </row>
    <row r="12" spans="2:3" hidden="1" outlineLevel="1">
      <c r="B12" s="9" t="s">
        <v>366</v>
      </c>
      <c r="C12" s="29">
        <v>56.4</v>
      </c>
    </row>
    <row r="13" spans="2:3" hidden="1" outlineLevel="1">
      <c r="B13" s="9" t="s">
        <v>367</v>
      </c>
      <c r="C13" s="29">
        <v>59.4</v>
      </c>
    </row>
    <row r="14" spans="2:3" hidden="1" outlineLevel="1">
      <c r="B14" s="9" t="s">
        <v>368</v>
      </c>
      <c r="C14" s="29">
        <v>61.3</v>
      </c>
    </row>
    <row r="15" spans="2:3" hidden="1" outlineLevel="1">
      <c r="B15" s="9" t="s">
        <v>369</v>
      </c>
      <c r="C15" s="29">
        <v>47.2</v>
      </c>
    </row>
    <row r="16" spans="2:3" hidden="1" outlineLevel="1">
      <c r="B16" s="9" t="s">
        <v>370</v>
      </c>
      <c r="C16" s="34">
        <v>40</v>
      </c>
    </row>
    <row r="17" spans="2:3" hidden="1" outlineLevel="1">
      <c r="B17" s="9" t="s">
        <v>129</v>
      </c>
      <c r="C17" s="29">
        <v>50.4</v>
      </c>
    </row>
    <row r="18" spans="2:3" hidden="1" outlineLevel="1">
      <c r="B18" s="9" t="s">
        <v>371</v>
      </c>
      <c r="C18" s="29">
        <v>41.5</v>
      </c>
    </row>
    <row r="19" spans="2:3" collapsed="1">
      <c r="B19" s="12" t="s">
        <v>90</v>
      </c>
      <c r="C19" s="27">
        <f>+(C20+C21+C22+C23)/4</f>
        <v>43</v>
      </c>
    </row>
    <row r="20" spans="2:3" hidden="1" outlineLevel="1">
      <c r="B20" s="9" t="s">
        <v>40</v>
      </c>
      <c r="C20" s="29">
        <v>45.3</v>
      </c>
    </row>
    <row r="21" spans="2:3" hidden="1" outlineLevel="1">
      <c r="B21" s="9" t="s">
        <v>362</v>
      </c>
      <c r="C21" s="34">
        <v>45</v>
      </c>
    </row>
    <row r="22" spans="2:3" hidden="1" outlineLevel="1">
      <c r="B22" s="9" t="s">
        <v>372</v>
      </c>
      <c r="C22" s="29">
        <v>37.4</v>
      </c>
    </row>
    <row r="23" spans="2:3" hidden="1" outlineLevel="1">
      <c r="B23" s="9" t="s">
        <v>373</v>
      </c>
      <c r="C23" s="29">
        <v>44.3</v>
      </c>
    </row>
    <row r="24" spans="2:3" collapsed="1">
      <c r="B24" s="12" t="s">
        <v>91</v>
      </c>
      <c r="C24" s="27">
        <f>+(C25+C26+C27+C28)/4</f>
        <v>42.65</v>
      </c>
    </row>
    <row r="25" spans="2:3" hidden="1" outlineLevel="1">
      <c r="B25" s="9" t="s">
        <v>91</v>
      </c>
      <c r="C25" s="29">
        <v>43.4</v>
      </c>
    </row>
    <row r="26" spans="2:3" hidden="1" outlineLevel="1">
      <c r="B26" s="9" t="s">
        <v>374</v>
      </c>
      <c r="C26" s="29">
        <v>47.6</v>
      </c>
    </row>
    <row r="27" spans="2:3" hidden="1" outlineLevel="1">
      <c r="B27" s="9" t="s">
        <v>375</v>
      </c>
      <c r="C27" s="29">
        <v>38.700000000000003</v>
      </c>
    </row>
    <row r="28" spans="2:3" hidden="1" outlineLevel="1">
      <c r="B28" s="9" t="s">
        <v>376</v>
      </c>
      <c r="C28" s="29">
        <v>40.9</v>
      </c>
    </row>
    <row r="29" spans="2:3" collapsed="1">
      <c r="B29" s="12" t="s">
        <v>92</v>
      </c>
      <c r="C29" s="27">
        <f>+(C30+C31+C32+C33+C34+C35+C36)/7</f>
        <v>43.342857142857149</v>
      </c>
    </row>
    <row r="30" spans="2:3" hidden="1" outlineLevel="1">
      <c r="B30" s="9" t="s">
        <v>92</v>
      </c>
      <c r="C30" s="29">
        <v>52.2</v>
      </c>
    </row>
    <row r="31" spans="2:3" hidden="1" outlineLevel="1">
      <c r="B31" s="9" t="s">
        <v>377</v>
      </c>
      <c r="C31" s="29">
        <v>46.6</v>
      </c>
    </row>
    <row r="32" spans="2:3" hidden="1" outlineLevel="1">
      <c r="B32" s="9" t="s">
        <v>378</v>
      </c>
      <c r="C32" s="29">
        <v>31.3</v>
      </c>
    </row>
    <row r="33" spans="2:3" hidden="1" outlineLevel="1">
      <c r="B33" s="9" t="s">
        <v>379</v>
      </c>
      <c r="C33" s="29">
        <v>50.9</v>
      </c>
    </row>
    <row r="34" spans="2:3" hidden="1" outlineLevel="1">
      <c r="B34" s="9" t="s">
        <v>380</v>
      </c>
      <c r="C34" s="29">
        <v>42.9</v>
      </c>
    </row>
    <row r="35" spans="2:3" hidden="1" outlineLevel="1">
      <c r="B35" s="9" t="s">
        <v>381</v>
      </c>
      <c r="C35" s="29">
        <v>38.4</v>
      </c>
    </row>
    <row r="36" spans="2:3" hidden="1" outlineLevel="1">
      <c r="B36" s="9" t="s">
        <v>382</v>
      </c>
      <c r="C36" s="29">
        <v>41.1</v>
      </c>
    </row>
    <row r="37" spans="2:3" collapsed="1">
      <c r="B37" s="12" t="s">
        <v>383</v>
      </c>
      <c r="C37" s="27">
        <f>+C38</f>
        <v>54.5</v>
      </c>
    </row>
    <row r="38" spans="2:3" hidden="1" outlineLevel="1">
      <c r="B38" s="9" t="s">
        <v>384</v>
      </c>
      <c r="C38" s="29">
        <v>54.5</v>
      </c>
    </row>
    <row r="39" spans="2:3" collapsed="1">
      <c r="B39" s="12" t="s">
        <v>385</v>
      </c>
      <c r="C39" s="27">
        <f>+C40</f>
        <v>39.9</v>
      </c>
    </row>
    <row r="40" spans="2:3" hidden="1" outlineLevel="1">
      <c r="B40" s="9" t="s">
        <v>386</v>
      </c>
      <c r="C40" s="29">
        <v>39.9</v>
      </c>
    </row>
    <row r="41" spans="2:3" collapsed="1">
      <c r="B41" s="12" t="s">
        <v>387</v>
      </c>
      <c r="C41" s="27">
        <f>+C42</f>
        <v>55.7</v>
      </c>
    </row>
    <row r="42" spans="2:3" hidden="1" outlineLevel="1">
      <c r="B42" s="9" t="s">
        <v>388</v>
      </c>
      <c r="C42" s="29">
        <v>55.7</v>
      </c>
    </row>
    <row r="43" spans="2:3" collapsed="1">
      <c r="B43" s="21" t="s">
        <v>384</v>
      </c>
      <c r="C43" s="27">
        <f>+(C44+C45+C46+C47+C48)/5</f>
        <v>32.96</v>
      </c>
    </row>
    <row r="44" spans="2:3" hidden="1" outlineLevel="1">
      <c r="B44" s="25" t="s">
        <v>389</v>
      </c>
      <c r="C44" s="29">
        <v>44.1</v>
      </c>
    </row>
    <row r="45" spans="2:3" hidden="1" outlineLevel="1">
      <c r="B45" s="23" t="s">
        <v>390</v>
      </c>
      <c r="C45" s="29">
        <v>41.8</v>
      </c>
    </row>
    <row r="46" spans="2:3" hidden="1" outlineLevel="1">
      <c r="B46" s="22" t="s">
        <v>391</v>
      </c>
      <c r="C46" s="29">
        <v>51.1</v>
      </c>
    </row>
    <row r="47" spans="2:3" hidden="1" outlineLevel="1">
      <c r="B47" s="22" t="s">
        <v>234</v>
      </c>
      <c r="C47" s="29">
        <v>18.8</v>
      </c>
    </row>
    <row r="48" spans="2:3" hidden="1" outlineLevel="1">
      <c r="B48" s="22" t="s">
        <v>235</v>
      </c>
      <c r="C48" s="34">
        <v>9</v>
      </c>
    </row>
    <row r="49" spans="2:3" collapsed="1">
      <c r="B49" s="35" t="s">
        <v>447</v>
      </c>
      <c r="C49" s="32">
        <f>+(C5+C19+C24+C29+C37+C39+C41+C43)/8</f>
        <v>45.796991758241752</v>
      </c>
    </row>
    <row r="50" spans="2:3">
      <c r="B50" s="51" t="s">
        <v>450</v>
      </c>
      <c r="C50" s="51"/>
    </row>
    <row r="55" spans="2:3">
      <c r="C55" s="33"/>
    </row>
  </sheetData>
  <mergeCells count="3">
    <mergeCell ref="B2:C2"/>
    <mergeCell ref="B4:C4"/>
    <mergeCell ref="B50:C50"/>
  </mergeCells>
  <printOptions horizontalCentered="1" vertic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8</vt:i4>
      </vt:variant>
    </vt:vector>
  </HeadingPairs>
  <TitlesOfParts>
    <vt:vector baseType="lpstr" size="8">
      <vt:lpstr>IDS 2013</vt:lpstr>
      <vt:lpstr>Resumen general</vt:lpstr>
      <vt:lpstr>Región Central</vt:lpstr>
      <vt:lpstr>Región Chorotega</vt:lpstr>
      <vt:lpstr>Región Pacífico Central</vt:lpstr>
      <vt:lpstr>Región Brunca</vt:lpstr>
      <vt:lpstr>Región Huetar Caribe</vt:lpstr>
      <vt:lpstr>Región Huetar Norte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