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480" windowHeight="11640" activeTab="0"/>
  </bookViews>
  <sheets>
    <sheet name="CR Déficit Habitacional " sheetId="1" r:id="rId1"/>
    <sheet name="DH por deciles 2010" sheetId="2" r:id="rId2"/>
    <sheet name="DH por deciles 2011" sheetId="3" r:id="rId3"/>
    <sheet name="DH por region 2010" sheetId="4" r:id="rId4"/>
    <sheet name="DH por region 2011" sheetId="5" r:id="rId5"/>
    <sheet name="DH por canton Censo 2000" sheetId="6" r:id="rId6"/>
    <sheet name="DH por canton Censo 2011" sheetId="7" r:id="rId7"/>
    <sheet name="DH estimado 2012-2021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<sst xmlns="http://schemas.openxmlformats.org/spreadsheetml/2006/main" count="358" uniqueCount="193">
  <si>
    <t>Déficit cuantitativo</t>
  </si>
  <si>
    <t>Total de viviendas ocupadas</t>
  </si>
  <si>
    <t>Total de hogares</t>
  </si>
  <si>
    <t>Déficit cualitativo</t>
  </si>
  <si>
    <t>Viviendas en mal estado físico</t>
  </si>
  <si>
    <t>Total país</t>
  </si>
  <si>
    <t>Central</t>
  </si>
  <si>
    <t>Chorotega</t>
  </si>
  <si>
    <t>Pacífico Central</t>
  </si>
  <si>
    <t>Brunca</t>
  </si>
  <si>
    <t>Huetar Atlántica</t>
  </si>
  <si>
    <t>Huetar Norte</t>
  </si>
  <si>
    <t xml:space="preserve">
</t>
  </si>
  <si>
    <t>Viviendas en estado físico bueno o regular, con hacinamiento</t>
  </si>
  <si>
    <t>Variable</t>
  </si>
  <si>
    <t>Regiones</t>
  </si>
  <si>
    <t>Características de la Vivienda</t>
  </si>
  <si>
    <t>Total</t>
  </si>
  <si>
    <t>Menos de</t>
  </si>
  <si>
    <t>De 132.821</t>
  </si>
  <si>
    <t>De 236.559</t>
  </si>
  <si>
    <t>De 316.397</t>
  </si>
  <si>
    <t>De 399.531</t>
  </si>
  <si>
    <t>De 506.781</t>
  </si>
  <si>
    <t>De 644.136</t>
  </si>
  <si>
    <t>De 839.796</t>
  </si>
  <si>
    <t>De 1.127.214</t>
  </si>
  <si>
    <t>De 1.733.166</t>
  </si>
  <si>
    <t>a  236.558</t>
  </si>
  <si>
    <t>a 316.396</t>
  </si>
  <si>
    <t>a  399.530</t>
  </si>
  <si>
    <t>a  506.780</t>
  </si>
  <si>
    <t>a  644.135</t>
  </si>
  <si>
    <t>a  839.795</t>
  </si>
  <si>
    <t>a  1.127.213</t>
  </si>
  <si>
    <t xml:space="preserve">a 1.733.165  </t>
  </si>
  <si>
    <t>y  más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</si>
  <si>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</si>
  <si>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</si>
  <si>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</si>
  <si>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</si>
  <si>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</si>
  <si>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</si>
  <si>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</si>
  <si>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</si>
  <si>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</si>
  <si>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</si>
  <si>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  Total viviendas con ingreso conocido </t>
  </si>
  <si>
    <t xml:space="preserve">  Total hogares con ingreso conocido </t>
  </si>
  <si>
    <t xml:space="preserve">  Viviendas en mal estado</t>
  </si>
  <si>
    <t xml:space="preserve">  Viviendas en regular estado con hacinamiento</t>
  </si>
  <si>
    <t xml:space="preserve">  Viviendas en buen estado con hacinamiento</t>
  </si>
  <si>
    <t>Componente de la variable</t>
  </si>
  <si>
    <t>Déficit</t>
  </si>
  <si>
    <t>BFV</t>
  </si>
  <si>
    <t>Cobertura con BFV</t>
  </si>
  <si>
    <t>Cualitativo/RAM</t>
  </si>
  <si>
    <t>Cuantitativo/Otros propósitos</t>
  </si>
  <si>
    <t>Fuente: INEC y BANHVI.</t>
  </si>
  <si>
    <t>De 133.000</t>
  </si>
  <si>
    <t>De 246.125</t>
  </si>
  <si>
    <t>De 331.001</t>
  </si>
  <si>
    <t>De 421.075</t>
  </si>
  <si>
    <t>De 540.785</t>
  </si>
  <si>
    <t>De 693.211</t>
  </si>
  <si>
    <t>De 901.309</t>
  </si>
  <si>
    <t>De 1.232.579</t>
  </si>
  <si>
    <t>De 1.927.156</t>
  </si>
  <si>
    <t>a  246.124</t>
  </si>
  <si>
    <t>a 331.000</t>
  </si>
  <si>
    <t>a  421.074</t>
  </si>
  <si>
    <t>a  540.784</t>
  </si>
  <si>
    <t>a  693.210</t>
  </si>
  <si>
    <t>a  901.308</t>
  </si>
  <si>
    <t>a  1.232.578</t>
  </si>
  <si>
    <t xml:space="preserve">a 1.927.155  </t>
  </si>
  <si>
    <t>Años</t>
  </si>
  <si>
    <t>Indicador</t>
  </si>
  <si>
    <r>
      <t xml:space="preserve">Estimaciones </t>
    </r>
    <r>
      <rPr>
        <b/>
        <vertAlign val="superscript"/>
        <sz val="11"/>
        <rFont val="Calibri"/>
        <family val="2"/>
      </rPr>
      <t>1/</t>
    </r>
  </si>
  <si>
    <t>Distribución del déficit habitacional, cuantitativo y cualitativo, por decil de ingreso total del hogar 2011.</t>
  </si>
  <si>
    <t>Distribución del déficit habitacional, cuantitativo y cualitativo, por decil de ingreso total del hogar 2010.</t>
  </si>
  <si>
    <t>Costa Rica: Déficit habitacional por región 2011.</t>
  </si>
  <si>
    <t>Costa Rica: Déficit habitacional por región 2010.</t>
  </si>
  <si>
    <t>Unidad de Planificación Institucional</t>
  </si>
  <si>
    <t>Fuente: Censo 2011, INEC.</t>
  </si>
  <si>
    <t>Costa Rica: Déficit habitacional por cantón 2011.</t>
  </si>
  <si>
    <t>Cantones</t>
  </si>
  <si>
    <t>Viviendas en estado físico bueno con hacinamiento</t>
  </si>
  <si>
    <t>Viviendas en estado físico regular con hacinamiento</t>
  </si>
  <si>
    <t>San José</t>
  </si>
  <si>
    <t>Escazú</t>
  </si>
  <si>
    <t>Costa Rica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</si>
  <si>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</si>
  <si>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</si>
  <si>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</si>
  <si>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</si>
  <si>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</si>
  <si>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</si>
  <si>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</si>
  <si>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</si>
  <si>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</si>
  <si>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</si>
  <si>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</si>
  <si>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</si>
  <si>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</si>
  <si>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</si>
  <si>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</si>
  <si>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</si>
  <si>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</si>
  <si>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</si>
  <si>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</si>
  <si>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 xml:space="preserve">San Ramón 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</si>
  <si>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</si>
  <si>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</si>
  <si>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</si>
  <si>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</si>
  <si>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</si>
  <si>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</si>
  <si>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</si>
  <si>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</si>
  <si>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Alfaro Ruiz</t>
  </si>
  <si>
    <t>Valverde Vega</t>
  </si>
  <si>
    <t xml:space="preserve">Upala 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</si>
  <si>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</si>
  <si>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</si>
  <si>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</si>
  <si>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</si>
  <si>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</si>
  <si>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</si>
  <si>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</si>
  <si>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</si>
  <si>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</si>
  <si>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</si>
  <si>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</si>
  <si>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</si>
  <si>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</si>
  <si>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</si>
  <si>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</si>
  <si>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</si>
  <si>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</si>
  <si>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</si>
  <si>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</si>
  <si>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</si>
  <si>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</si>
  <si>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</si>
  <si>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</si>
  <si>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</si>
  <si>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 xml:space="preserve">Carrillo </t>
  </si>
  <si>
    <t>Cañas</t>
  </si>
  <si>
    <t>Abangares</t>
  </si>
  <si>
    <t>Tilarán</t>
  </si>
  <si>
    <t>Nandayure</t>
  </si>
  <si>
    <t>La Cruz</t>
  </si>
  <si>
    <t>Hojancha</t>
  </si>
  <si>
    <t>Puntarenas</t>
  </si>
  <si>
    <t xml:space="preserve">Esparza </t>
  </si>
  <si>
    <t>Buenos Aires</t>
  </si>
  <si>
    <t>Montes de Oro</t>
  </si>
  <si>
    <t xml:space="preserve">Osa 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</si>
  <si>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</si>
  <si>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</si>
  <si>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</si>
  <si>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</si>
  <si>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</si>
  <si>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</si>
  <si>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</si>
  <si>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</si>
  <si>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</si>
  <si>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</si>
  <si>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</si>
  <si>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</si>
  <si>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Costa Rica: Déficit habitacional por cantón 2000.</t>
  </si>
  <si>
    <t>Total de viviendas individuales ocupadas</t>
  </si>
  <si>
    <t>Fuente: Censo 2000, INEC.</t>
  </si>
  <si>
    <t>Costa Rica: Déficit Habitacional (DH) por deciles de ingreso y por región (ENAHO 2010-2011) y por cantón (Censo 2000-2011) .</t>
  </si>
  <si>
    <t>Fuente: ENAHO 2010, INEC.</t>
  </si>
  <si>
    <t>Fuente: ENAHO 2011, INEC.</t>
  </si>
  <si>
    <t>Fuente: Censos 2000 y 2011, INEC.</t>
  </si>
  <si>
    <t xml:space="preserve"> Total de viviendas individuales ocupadas</t>
  </si>
  <si>
    <t xml:space="preserve"> Total de hogares</t>
  </si>
  <si>
    <t>Déficit habitacional, déficit cuantitativo y déficit cualitativo 2000 y 2011.</t>
  </si>
  <si>
    <t>Estimaciones 2012-2021</t>
  </si>
  <si>
    <t>Déficit Habitacional (DH)</t>
  </si>
  <si>
    <t>Peso del DH con respecto al total de hogares</t>
  </si>
  <si>
    <t>Déficit habitacional (DH)</t>
  </si>
  <si>
    <t xml:space="preserve">Peso del DH con respecto al total de hogares </t>
  </si>
  <si>
    <t>Tasa de variación del DH con respecto a Censo 2000</t>
  </si>
  <si>
    <t>Tasa de variación anual</t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</si>
  <si>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Estimaciones realizadas por el MIVAH, con datos suministrados por el INEC.</t>
    </r>
  </si>
  <si>
    <t>Cobertura del déficit habitacional correspondiente a los deciles de ingreso atendidos por el Bono Familiar de Vivienda (BFV), en el año 2010 *</t>
  </si>
  <si>
    <t>Cobertura del déficit habitacional correspondiente a los deciles de ingreso atendidos por el Bono Familiar de Vivienda (BFV), en el año 2011*</t>
  </si>
  <si>
    <t xml:space="preserve">*Este indicador sólo se utiliza como referencia, para tener una mínima noción de la cobertura que se da al déficit habitacional con el BFV; por lo que se asume que el déficit es el vigente a mediados de año y que los bonos son otorgados en el II semestre del año, de manera que éstos contribuyen a disminuirlo. De lo contrario, el déficit ya tendría incorporado el efecto de los bonos otorgados durante el I semestre del año, siendo inferior la cobertura. Asimismo, se parte del supuesto de que el déficit cualitativo es cubierto con el BFV para propósito de Reparación, Ampliación y Mejoras (RAM), y de que el déficit cuantitativo es cubierto por el BFV para los restantes propósitos (Compra de lote, Construcción en lote propio, Lote y construcción, Compra de vivienda existente).                                                                                   *Para los efectos de este ejercicio, sólo se consideró el déficit de los deciles comprendidos entre el I y el VII; ya que, en el año 2010, el BFV cubrió 4 estratos, con un ingreso familiar máximo de ¢748.172. De manera que se trata de ajustar, en términos aproximados, los deciles de ingreso a los estratos del SFNV; dado que no hay exactitud entre ambos datos. </t>
  </si>
  <si>
    <t xml:space="preserve">*Este indicador sólo se utiliza como referencia, para tener una mínima noción de la cobertura que se da al déficit habitacional con el BFV; por lo que se asume que el déficit es el vigente a mediados de año y que los bonos son otorgados en el II semestre del año, de manera que éstos contribuyen a disminuirlo. De lo contrario, el déficit ya tendría incorporado el efecto de los bonos otorgados durante el I semestre del año, siendo inferior la cobertura. Asimismo, se parte del supuesto de que el déficit cualitativo es cubierto con el BFV para propósito de Reparación, Ampliación y Mejoras (RAM), y de que el déficit cuantitativo es cubierto por el BFV para los restantes propósitos (Compra de lote, Construcción en lote propio, Lote y construcción, Compra de vivienda existente).                                                             *Para los efectos de este ejercicio, sólo se consideró el déficit de los deciles comprendidos entre el I y el VIII; ya que, en el año 2011, el BFV cubrió 6 estratos, con un ingreso familiar máximo de ¢1.192.086,60. De manera que se trata de ajustar, en términos aproximados, los deciles de ingreso a los estratos del SFNV; dado que no hay exactitud entre ambos datos. 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</si>
</sst>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\ ###\ ##0"/>
    <numFmt numFmtId="165" formatCode="0.0%"/>
    <numFmt numFmtId="166" formatCode="#,##0.000"/>
    <numFmt numFmtId="167" formatCode="#,##0.0"/>
    <numFmt numFmtId="168" formatCode="#,##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i/>
      <sz val="11"/>
      <name val="Courier New"/>
      <family val="3"/>
    </font>
    <font>
      <sz val="11"/>
      <name val="Courier New"/>
      <family val="3"/>
    </font>
    <font>
      <sz val="10"/>
      <name val="Courier New CE"/>
      <family val="0"/>
    </font>
    <font>
      <b/>
      <sz val="10"/>
      <name val="Courier New"/>
      <family val="3"/>
    </font>
    <font>
      <sz val="8"/>
      <name val="Courier New"/>
      <family val="3"/>
    </font>
    <font>
      <sz val="10"/>
      <name val="Arial CE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vertAlign val="superscript"/>
      <sz val="11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21"/>
      <name val="Arial"/>
      <family val="0"/>
    </font>
    <font>
      <b/>
      <sz val="7"/>
      <color indexed="14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ourier New"/>
      <family val="0"/>
    </font>
    <font>
      <sz val="7"/>
      <color indexed="8"/>
      <name val="Courier New"/>
      <family val="0"/>
    </font>
    <font>
      <b/>
      <sz val="7"/>
      <color indexed="12"/>
      <name val="Courier Ne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45"/>
      <name val="Cambria"/>
      <family val="1"/>
    </font>
    <font>
      <b/>
      <sz val="11"/>
      <color indexed="62"/>
      <name val="Calibri"/>
      <family val="2"/>
    </font>
    <font>
      <b/>
      <sz val="11"/>
      <color indexed="19"/>
      <name val="Calibri"/>
      <family val="2"/>
    </font>
    <font>
      <b/>
      <sz val="11"/>
      <color indexed="14"/>
      <name val="Calibri"/>
      <family val="2"/>
    </font>
    <font>
      <b/>
      <sz val="11"/>
      <color indexed="15"/>
      <name val="Calibri"/>
      <family val="2"/>
    </font>
    <font>
      <b/>
      <sz val="11"/>
      <color indexed="24"/>
      <name val="Calibri"/>
      <family val="2"/>
    </font>
    <font>
      <b/>
      <sz val="11"/>
      <color indexed="45"/>
      <name val="Calibri"/>
      <family val="2"/>
    </font>
    <font>
      <b/>
      <sz val="20"/>
      <color indexed="49"/>
      <name val="Cambria"/>
      <family val="1"/>
    </font>
    <font>
      <b/>
      <sz val="18"/>
      <color indexed="14"/>
      <name val="Cambria"/>
      <family val="1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ourier Ne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66FF"/>
      <name val="Cambria"/>
      <family val="1"/>
    </font>
    <font>
      <b/>
      <sz val="11"/>
      <color theme="3" tint="0.39998000860214233"/>
      <name val="Calibri"/>
      <family val="2"/>
    </font>
    <font>
      <b/>
      <sz val="11"/>
      <color theme="9" tint="0.39998000860214233"/>
      <name val="Calibri"/>
      <family val="2"/>
    </font>
    <font>
      <b/>
      <sz val="11"/>
      <color theme="2" tint="-0.4999699890613556"/>
      <name val="Calibri"/>
      <family val="2"/>
    </font>
    <font>
      <b/>
      <sz val="11"/>
      <color rgb="FFFF00FF"/>
      <name val="Calibri"/>
      <family val="2"/>
    </font>
    <font>
      <b/>
      <sz val="11"/>
      <color rgb="FF00CC99"/>
      <name val="Calibri"/>
      <family val="2"/>
    </font>
    <font>
      <b/>
      <sz val="11"/>
      <color rgb="FF9999FF"/>
      <name val="Calibri"/>
      <family val="2"/>
    </font>
    <font>
      <b/>
      <sz val="11"/>
      <color rgb="FFFF6699"/>
      <name val="Calibri"/>
      <family val="2"/>
    </font>
    <font>
      <b/>
      <sz val="20"/>
      <color theme="8" tint="0.39998000860214233"/>
      <name val="Cambria"/>
      <family val="1"/>
    </font>
    <font>
      <b/>
      <sz val="18"/>
      <color rgb="FFFF00FF"/>
      <name val="Cambria"/>
      <family val="1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53" applyFont="1" applyBorder="1">
      <alignment/>
      <protection/>
    </xf>
    <xf numFmtId="0" fontId="3" fillId="0" borderId="0" xfId="53" applyFont="1" applyFill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Border="1">
      <alignment/>
      <protection/>
    </xf>
    <xf numFmtId="164" fontId="3" fillId="0" borderId="0" xfId="53" applyNumberFormat="1" applyFont="1" applyBorder="1">
      <alignment/>
      <protection/>
    </xf>
    <xf numFmtId="0" fontId="2" fillId="0" borderId="0" xfId="53" applyFont="1" applyBorder="1">
      <alignment/>
      <protection/>
    </xf>
    <xf numFmtId="1" fontId="6" fillId="0" borderId="0" xfId="53" applyNumberFormat="1" applyFont="1">
      <alignment/>
      <protection/>
    </xf>
    <xf numFmtId="3" fontId="2" fillId="0" borderId="0" xfId="53" applyNumberFormat="1" applyFont="1" applyBorder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 wrapText="1"/>
      <protection/>
    </xf>
    <xf numFmtId="165" fontId="2" fillId="0" borderId="0" xfId="64" applyNumberFormat="1" applyFont="1" applyBorder="1" applyAlignment="1">
      <alignment/>
    </xf>
    <xf numFmtId="0" fontId="3" fillId="0" borderId="11" xfId="53" applyFont="1" applyBorder="1">
      <alignment/>
      <protection/>
    </xf>
    <xf numFmtId="3" fontId="3" fillId="0" borderId="14" xfId="53" applyNumberFormat="1" applyFont="1" applyBorder="1" applyAlignment="1">
      <alignment/>
      <protection/>
    </xf>
    <xf numFmtId="165" fontId="3" fillId="0" borderId="11" xfId="64" applyNumberFormat="1" applyFont="1" applyBorder="1" applyAlignment="1">
      <alignment/>
    </xf>
    <xf numFmtId="0" fontId="3" fillId="0" borderId="15" xfId="53" applyFont="1" applyBorder="1">
      <alignment/>
      <protection/>
    </xf>
    <xf numFmtId="3" fontId="3" fillId="0" borderId="16" xfId="53" applyNumberFormat="1" applyFont="1" applyBorder="1" applyAlignment="1">
      <alignment/>
      <protection/>
    </xf>
    <xf numFmtId="165" fontId="3" fillId="0" borderId="15" xfId="64" applyNumberFormat="1" applyFont="1" applyBorder="1" applyAlignment="1">
      <alignment/>
    </xf>
    <xf numFmtId="0" fontId="3" fillId="0" borderId="17" xfId="53" applyFont="1" applyFill="1" applyBorder="1">
      <alignment/>
      <protection/>
    </xf>
    <xf numFmtId="3" fontId="3" fillId="0" borderId="18" xfId="53" applyNumberFormat="1" applyFont="1" applyBorder="1" applyAlignment="1">
      <alignment/>
      <protection/>
    </xf>
    <xf numFmtId="165" fontId="3" fillId="0" borderId="17" xfId="64" applyNumberFormat="1" applyFont="1" applyBorder="1" applyAlignment="1">
      <alignment/>
    </xf>
    <xf numFmtId="0" fontId="3" fillId="0" borderId="0" xfId="53" applyFont="1">
      <alignment/>
      <protection/>
    </xf>
    <xf numFmtId="3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Border="1" applyAlignment="1" quotePrefix="1">
      <alignment horizontal="center"/>
      <protection/>
    </xf>
    <xf numFmtId="3" fontId="10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 quotePrefix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3" fontId="11" fillId="0" borderId="19" xfId="53" applyNumberFormat="1" applyFont="1" applyBorder="1" applyAlignment="1">
      <alignment horizontal="center"/>
      <protection/>
    </xf>
    <xf numFmtId="3" fontId="12" fillId="0" borderId="0" xfId="53" applyNumberFormat="1" applyFont="1" applyBorder="1">
      <alignment/>
      <protection/>
    </xf>
    <xf numFmtId="0" fontId="12" fillId="0" borderId="0" xfId="53" applyFont="1" applyBorder="1">
      <alignment/>
      <protection/>
    </xf>
    <xf numFmtId="3" fontId="10" fillId="0" borderId="0" xfId="53" applyNumberFormat="1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3" fontId="12" fillId="0" borderId="0" xfId="53" applyNumberFormat="1" applyFont="1" applyBorder="1" applyAlignment="1">
      <alignment horizontal="right"/>
      <protection/>
    </xf>
    <xf numFmtId="0" fontId="12" fillId="0" borderId="0" xfId="53" applyFont="1" applyBorder="1" applyAlignment="1" quotePrefix="1">
      <alignment horizontal="left" vertical="center"/>
      <protection/>
    </xf>
    <xf numFmtId="0" fontId="12" fillId="0" borderId="0" xfId="53" applyFont="1" applyBorder="1" applyAlignment="1" quotePrefix="1">
      <alignment horizontal="left"/>
      <protection/>
    </xf>
    <xf numFmtId="0" fontId="12" fillId="0" borderId="19" xfId="53" applyFont="1" applyBorder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0" xfId="53" applyFont="1">
      <alignment/>
      <protection/>
    </xf>
    <xf numFmtId="3" fontId="3" fillId="0" borderId="0" xfId="53" applyNumberFormat="1" applyFont="1" applyBorder="1">
      <alignment/>
      <protection/>
    </xf>
    <xf numFmtId="166" fontId="2" fillId="0" borderId="0" xfId="53" applyNumberFormat="1" applyFont="1" applyBorder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10" fillId="0" borderId="0" xfId="53" applyFont="1" applyBorder="1">
      <alignment/>
      <protection/>
    </xf>
    <xf numFmtId="0" fontId="12" fillId="0" borderId="20" xfId="53" applyFont="1" applyBorder="1" applyAlignment="1">
      <alignment horizontal="center" vertical="justify"/>
      <protection/>
    </xf>
    <xf numFmtId="0" fontId="12" fillId="0" borderId="20" xfId="53" applyFont="1" applyBorder="1">
      <alignment/>
      <protection/>
    </xf>
    <xf numFmtId="0" fontId="12" fillId="0" borderId="0" xfId="53" applyFont="1" applyBorder="1" applyAlignment="1">
      <alignment horizontal="center" vertical="justify"/>
      <protection/>
    </xf>
    <xf numFmtId="3" fontId="12" fillId="0" borderId="19" xfId="53" applyNumberFormat="1" applyFont="1" applyBorder="1">
      <alignment/>
      <protection/>
    </xf>
    <xf numFmtId="3" fontId="12" fillId="0" borderId="0" xfId="0" applyNumberFormat="1" applyFont="1" applyAlignment="1">
      <alignment/>
    </xf>
    <xf numFmtId="0" fontId="2" fillId="0" borderId="0" xfId="53">
      <alignment/>
      <protection/>
    </xf>
    <xf numFmtId="0" fontId="73" fillId="0" borderId="0" xfId="53" applyFont="1" applyAlignment="1">
      <alignment horizontal="center"/>
      <protection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3" fontId="7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72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10" fillId="0" borderId="19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left"/>
      <protection/>
    </xf>
    <xf numFmtId="0" fontId="12" fillId="0" borderId="19" xfId="53" applyFont="1" applyBorder="1" applyAlignment="1">
      <alignment horizontal="left"/>
      <protection/>
    </xf>
    <xf numFmtId="165" fontId="5" fillId="0" borderId="0" xfId="57" applyNumberFormat="1" applyFont="1" applyBorder="1" applyAlignment="1">
      <alignment/>
    </xf>
    <xf numFmtId="0" fontId="5" fillId="0" borderId="0" xfId="53" applyFont="1" applyFill="1" applyBorder="1">
      <alignment/>
      <protection/>
    </xf>
    <xf numFmtId="165" fontId="5" fillId="0" borderId="0" xfId="57" applyNumberFormat="1" applyFont="1" applyFill="1" applyBorder="1" applyAlignment="1">
      <alignment/>
    </xf>
    <xf numFmtId="3" fontId="12" fillId="0" borderId="0" xfId="53" applyNumberFormat="1" applyFont="1" applyFill="1" applyBorder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165" fontId="12" fillId="0" borderId="0" xfId="57" applyNumberFormat="1" applyFont="1" applyBorder="1" applyAlignment="1">
      <alignment/>
    </xf>
    <xf numFmtId="165" fontId="3" fillId="0" borderId="0" xfId="57" applyNumberFormat="1" applyFont="1" applyBorder="1" applyAlignment="1">
      <alignment/>
    </xf>
    <xf numFmtId="165" fontId="0" fillId="0" borderId="0" xfId="57" applyNumberFormat="1" applyFont="1" applyAlignment="1">
      <alignment/>
    </xf>
    <xf numFmtId="165" fontId="0" fillId="0" borderId="0" xfId="57" applyNumberFormat="1" applyFont="1" applyAlignment="1">
      <alignment horizontal="center" vertical="center"/>
    </xf>
    <xf numFmtId="165" fontId="0" fillId="0" borderId="0" xfId="57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12" fillId="0" borderId="0" xfId="57" applyNumberFormat="1" applyFont="1" applyFill="1" applyBorder="1" applyAlignment="1">
      <alignment/>
    </xf>
    <xf numFmtId="3" fontId="12" fillId="0" borderId="0" xfId="53" applyNumberFormat="1" applyFont="1" applyFill="1" applyBorder="1" applyAlignment="1">
      <alignment horizontal="center" vertical="justify"/>
      <protection/>
    </xf>
    <xf numFmtId="0" fontId="12" fillId="0" borderId="0" xfId="53" applyFont="1" applyFill="1" applyBorder="1">
      <alignment/>
      <protection/>
    </xf>
    <xf numFmtId="0" fontId="2" fillId="0" borderId="0" xfId="53" applyFont="1" applyFill="1" applyBorder="1">
      <alignment/>
      <protection/>
    </xf>
    <xf numFmtId="3" fontId="12" fillId="0" borderId="19" xfId="53" applyNumberFormat="1" applyFont="1" applyFill="1" applyBorder="1">
      <alignment/>
      <protection/>
    </xf>
    <xf numFmtId="0" fontId="12" fillId="0" borderId="0" xfId="53" applyFont="1" applyFill="1" applyBorder="1" applyAlignment="1">
      <alignment horizontal="center" vertical="justify"/>
      <protection/>
    </xf>
    <xf numFmtId="165" fontId="12" fillId="0" borderId="0" xfId="53" applyNumberFormat="1" applyFont="1" applyFill="1" applyBorder="1" applyAlignment="1">
      <alignment horizontal="center"/>
      <protection/>
    </xf>
    <xf numFmtId="165" fontId="12" fillId="0" borderId="19" xfId="53" applyNumberFormat="1" applyFont="1" applyFill="1" applyBorder="1" applyAlignment="1">
      <alignment horizontal="center"/>
      <protection/>
    </xf>
    <xf numFmtId="168" fontId="5" fillId="0" borderId="0" xfId="53" applyNumberFormat="1" applyFont="1" applyBorder="1">
      <alignment/>
      <protection/>
    </xf>
    <xf numFmtId="0" fontId="12" fillId="0" borderId="0" xfId="53" applyFont="1" applyFill="1" applyBorder="1" applyAlignment="1">
      <alignment horizontal="center"/>
      <protection/>
    </xf>
    <xf numFmtId="0" fontId="81" fillId="0" borderId="0" xfId="53" applyFont="1" applyAlignment="1">
      <alignment horizontal="center" vertical="center"/>
      <protection/>
    </xf>
    <xf numFmtId="0" fontId="82" fillId="0" borderId="0" xfId="53" applyFont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justify" vertical="center" wrapText="1"/>
      <protection/>
    </xf>
    <xf numFmtId="0" fontId="8" fillId="0" borderId="19" xfId="53" applyFont="1" applyFill="1" applyBorder="1" applyAlignment="1">
      <alignment horizontal="justify" vertical="center" wrapText="1"/>
      <protection/>
    </xf>
    <xf numFmtId="0" fontId="8" fillId="0" borderId="21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18" fillId="0" borderId="10" xfId="53" applyFont="1" applyBorder="1" applyAlignment="1">
      <alignment horizontal="center" vertical="center"/>
      <protection/>
    </xf>
    <xf numFmtId="3" fontId="10" fillId="0" borderId="20" xfId="53" applyNumberFormat="1" applyFont="1" applyBorder="1" applyAlignment="1">
      <alignment horizontal="left" vertical="center" wrapText="1"/>
      <protection/>
    </xf>
    <xf numFmtId="3" fontId="10" fillId="0" borderId="0" xfId="53" applyNumberFormat="1" applyFont="1" applyBorder="1" applyAlignment="1">
      <alignment horizontal="left" vertical="center" wrapText="1"/>
      <protection/>
    </xf>
    <xf numFmtId="3" fontId="10" fillId="0" borderId="19" xfId="53" applyNumberFormat="1" applyFont="1" applyBorder="1" applyAlignment="1">
      <alignment horizontal="left" vertical="center" wrapText="1"/>
      <protection/>
    </xf>
    <xf numFmtId="3" fontId="10" fillId="0" borderId="0" xfId="53" applyNumberFormat="1" applyFont="1" applyBorder="1" applyAlignment="1">
      <alignment horizontal="center" vertical="center" wrapText="1"/>
      <protection/>
    </xf>
    <xf numFmtId="3" fontId="10" fillId="0" borderId="19" xfId="53" applyNumberFormat="1" applyFont="1" applyBorder="1" applyAlignment="1">
      <alignment horizontal="center" vertical="center" wrapText="1"/>
      <protection/>
    </xf>
    <xf numFmtId="0" fontId="13" fillId="0" borderId="10" xfId="53" applyFont="1" applyFill="1" applyBorder="1" applyAlignment="1" quotePrefix="1">
      <alignment horizontal="left" vertical="center"/>
      <protection/>
    </xf>
    <xf numFmtId="0" fontId="8" fillId="0" borderId="12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8" fillId="0" borderId="22" xfId="53" applyFont="1" applyFill="1" applyBorder="1" applyAlignment="1">
      <alignment horizontal="left" vertical="center"/>
      <protection/>
    </xf>
    <xf numFmtId="3" fontId="3" fillId="0" borderId="0" xfId="53" applyNumberFormat="1" applyFont="1" applyBorder="1" applyAlignment="1">
      <alignment horizontal="center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165" fontId="3" fillId="0" borderId="0" xfId="64" applyNumberFormat="1" applyFont="1" applyBorder="1" applyAlignment="1">
      <alignment horizontal="center"/>
    </xf>
    <xf numFmtId="0" fontId="78" fillId="0" borderId="0" xfId="53" applyFont="1" applyBorder="1" applyAlignment="1" quotePrefix="1">
      <alignment horizontal="center"/>
      <protection/>
    </xf>
    <xf numFmtId="0" fontId="78" fillId="0" borderId="0" xfId="53" applyFont="1" applyBorder="1">
      <alignment/>
      <protection/>
    </xf>
    <xf numFmtId="0" fontId="8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4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4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13" fillId="0" borderId="20" xfId="53" applyFont="1" applyBorder="1" applyAlignment="1">
      <alignment horizontal="left" vertical="center"/>
      <protection/>
    </xf>
    <xf numFmtId="0" fontId="13" fillId="0" borderId="19" xfId="53" applyFont="1" applyBorder="1" applyAlignment="1">
      <alignment horizontal="left" vertical="center"/>
      <protection/>
    </xf>
    <xf numFmtId="0" fontId="18" fillId="0" borderId="20" xfId="53" applyFont="1" applyBorder="1" applyAlignment="1">
      <alignment horizontal="center"/>
      <protection/>
    </xf>
    <xf numFmtId="0" fontId="17" fillId="0" borderId="19" xfId="53" applyFont="1" applyBorder="1" applyAlignment="1">
      <alignment horizontal="center"/>
      <protection/>
    </xf>
    <xf numFmtId="0" fontId="10" fillId="0" borderId="0" xfId="53" applyFont="1" applyBorder="1" applyAlignment="1" quotePrefix="1">
      <alignment horizontal="center" vertical="center"/>
      <protection/>
    </xf>
    <xf numFmtId="0" fontId="10" fillId="0" borderId="19" xfId="53" applyFont="1" applyBorder="1" applyAlignment="1" quotePrefix="1">
      <alignment horizontal="center" vertical="center"/>
      <protection/>
    </xf>
    <xf numFmtId="0" fontId="10" fillId="0" borderId="19" xfId="53" applyFont="1" applyBorder="1" applyAlignment="1">
      <alignment horizontal="center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9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19" xfId="53" applyFont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Porcentual 2 2" xfId="59"/>
    <cellStyle name="Porcentual 3" xfId="60"/>
    <cellStyle name="Porcentual 3 2" xfId="61"/>
    <cellStyle name="Porcentual 4" xfId="62"/>
    <cellStyle name="Porcentual 5" xfId="63"/>
    <cellStyle name="Porcentual 6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
Cobertura del déficit habitacional correspondiente a los deciles de ingreso atendidos por el Bono Familiar de Vivienda (BFV), en el año 2010. 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8425"/>
          <c:w val="0.5887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'DH por deciles 2010'!$C$45</c:f>
              <c:strCache>
                <c:ptCount val="1"/>
                <c:pt idx="0">
                  <c:v>Déficit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'DH por deciles 2010'!$B$46:$B$48</c:f>
              <c:strCache/>
            </c:strRef>
          </c:cat>
          <c:val>
            <c:numRef>
              <c:f>'DH por deciles 2010'!$C$46:$C$48</c:f>
              <c:numCache/>
            </c:numRef>
          </c:val>
        </c:ser>
        <c:axId val="34644804"/>
        <c:axId val="43367781"/>
      </c:barChart>
      <c:lineChart>
        <c:grouping val="standard"/>
        <c:varyColors val="0"/>
        <c:ser>
          <c:idx val="0"/>
          <c:order val="1"/>
          <c:tx>
            <c:strRef>
              <c:f>'DH por deciles 2010'!$E$45</c:f>
              <c:strCache>
                <c:ptCount val="1"/>
                <c:pt idx="0">
                  <c:v>Cobertura con BFV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spPr>
              <a:solidFill>
                <a:srgbClr val="CC00FF"/>
              </a:solidFill>
              <a:ln w="12700">
                <a:solidFill>
                  <a:srgbClr val="FF00FF"/>
                </a:solidFill>
                <a:prstDash val="sysDot"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'DH por deciles 2010'!$B$46:$B$48</c:f>
              <c:strCache/>
            </c:strRef>
          </c:cat>
          <c:val>
            <c:numRef>
              <c:f>'DH por deciles 2010'!$E$46:$E$48</c:f>
              <c:numCache/>
            </c:numRef>
          </c:val>
          <c:smooth val="0"/>
        </c:ser>
        <c:axId val="54765710"/>
        <c:axId val="23129343"/>
      </c:lineChart>
      <c:catAx>
        <c:axId val="3464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Variable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67781"/>
        <c:crosses val="autoZero"/>
        <c:auto val="0"/>
        <c:lblOffset val="100"/>
        <c:tickLblSkip val="1"/>
        <c:noMultiLvlLbl val="0"/>
      </c:catAx>
      <c:valAx>
        <c:axId val="433677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44804"/>
        <c:crossesAt val="1"/>
        <c:crossBetween val="between"/>
        <c:dispUnits/>
      </c:valAx>
      <c:catAx>
        <c:axId val="54765710"/>
        <c:scaling>
          <c:orientation val="minMax"/>
        </c:scaling>
        <c:axPos val="b"/>
        <c:delete val="1"/>
        <c:majorTickMark val="out"/>
        <c:minorTickMark val="none"/>
        <c:tickLblPos val="none"/>
        <c:crossAx val="23129343"/>
        <c:crosses val="autoZero"/>
        <c:auto val="0"/>
        <c:lblOffset val="100"/>
        <c:tickLblSkip val="1"/>
        <c:noMultiLvlLbl val="0"/>
      </c:catAx>
      <c:valAx>
        <c:axId val="231293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65710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42625"/>
          <c:w val="0.1857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FFFFFF"/>
        </a:gs>
        <a:gs pos="100000">
          <a:srgbClr val="CCCC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
Cobertura del déficit habitacional correspondiente a los deciles de ingreso atendidos por el Bono Familiar de Vivienda (BFV), en el año 2011.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8425"/>
          <c:w val="0.5887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'DH por deciles 2011'!$C$45</c:f>
              <c:strCache>
                <c:ptCount val="1"/>
                <c:pt idx="0">
                  <c:v>Déficit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'DH por deciles 2011'!$B$46:$B$48</c:f>
              <c:strCache/>
            </c:strRef>
          </c:cat>
          <c:val>
            <c:numRef>
              <c:f>'DH por deciles 2011'!$C$46:$C$48</c:f>
              <c:numCache/>
            </c:numRef>
          </c:val>
        </c:ser>
        <c:axId val="6837496"/>
        <c:axId val="61537465"/>
      </c:barChart>
      <c:lineChart>
        <c:grouping val="standard"/>
        <c:varyColors val="0"/>
        <c:ser>
          <c:idx val="0"/>
          <c:order val="1"/>
          <c:tx>
            <c:strRef>
              <c:f>'DH por deciles 2011'!$E$45</c:f>
              <c:strCache>
                <c:ptCount val="1"/>
                <c:pt idx="0">
                  <c:v>Cobertura con BFV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spPr>
              <a:solidFill>
                <a:srgbClr val="CC00FF"/>
              </a:solidFill>
              <a:ln w="12700">
                <a:solidFill>
                  <a:srgbClr val="FF00FF"/>
                </a:solidFill>
                <a:prstDash val="sysDot"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'DH por deciles 2011'!$B$46:$B$48</c:f>
              <c:strCache/>
            </c:strRef>
          </c:cat>
          <c:val>
            <c:numRef>
              <c:f>'DH por deciles 2011'!$E$46:$E$48</c:f>
              <c:numCache/>
            </c:numRef>
          </c:val>
          <c:smooth val="0"/>
        </c:ser>
        <c:axId val="16966274"/>
        <c:axId val="18478739"/>
      </c:lineChart>
      <c:catAx>
        <c:axId val="683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Variable</a:t>
                </a:r>
              </a:p>
            </c:rich>
          </c:tx>
          <c:layout>
            <c:manualLayout>
              <c:xMode val="factor"/>
              <c:yMode val="factor"/>
              <c:x val="0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37465"/>
        <c:crosses val="autoZero"/>
        <c:auto val="0"/>
        <c:lblOffset val="100"/>
        <c:tickLblSkip val="1"/>
        <c:noMultiLvlLbl val="0"/>
      </c:catAx>
      <c:valAx>
        <c:axId val="615374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37496"/>
        <c:crossesAt val="1"/>
        <c:crossBetween val="between"/>
        <c:dispUnits/>
      </c:valAx>
      <c:catAx>
        <c:axId val="16966274"/>
        <c:scaling>
          <c:orientation val="minMax"/>
        </c:scaling>
        <c:axPos val="b"/>
        <c:delete val="1"/>
        <c:majorTickMark val="out"/>
        <c:minorTickMark val="none"/>
        <c:tickLblPos val="none"/>
        <c:crossAx val="18478739"/>
        <c:crosses val="autoZero"/>
        <c:auto val="0"/>
        <c:lblOffset val="100"/>
        <c:tickLblSkip val="1"/>
        <c:noMultiLvlLbl val="0"/>
      </c:catAx>
      <c:valAx>
        <c:axId val="184787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66274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42625"/>
          <c:w val="0.1857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FFFFFF"/>
        </a:gs>
        <a:gs pos="100000">
          <a:srgbClr val="CCCC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Estimaciones del Déficit habitacional, cuantitativo y cualitativo. 2012-2021. 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</c:title>
    <c:view3D>
      <c:rotX val="15"/>
      <c:hPercent val="99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485"/>
          <c:w val="0.5975"/>
          <c:h val="0.81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'DH estimado 2012-2021'!$B$8</c:f>
              <c:strCache>
                <c:ptCount val="1"/>
                <c:pt idx="0">
                  <c:v>Déficit Habitacional (DH)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'DH estimado 2012-2021'!$F$6:$O$6</c:f>
              <c:numCache/>
            </c:numRef>
          </c:cat>
          <c:val>
            <c:numRef>
              <c:f>'DH estimado 2012-2021'!$F$8:$O$8</c:f>
              <c:numCache/>
            </c:numRef>
          </c:val>
          <c:shape val="box"/>
        </c:ser>
        <c:ser>
          <c:idx val="1"/>
          <c:order val="1"/>
          <c:tx>
            <c:strRef>
              <c:f>'DH estimado 2012-2021'!$B$11</c:f>
              <c:strCache>
                <c:ptCount val="1"/>
                <c:pt idx="0">
                  <c:v>Déficit cuantitativo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'DH estimado 2012-2021'!$F$6:$O$6</c:f>
              <c:numCache/>
            </c:numRef>
          </c:cat>
          <c:val>
            <c:numRef>
              <c:f>'DH estimado 2012-2021'!$F$11:$O$11</c:f>
              <c:numCache/>
            </c:numRef>
          </c:val>
          <c:shape val="box"/>
        </c:ser>
        <c:ser>
          <c:idx val="2"/>
          <c:order val="2"/>
          <c:tx>
            <c:strRef>
              <c:f>'DH estimado 2012-2021'!$B$15</c:f>
              <c:strCache>
                <c:ptCount val="1"/>
                <c:pt idx="0">
                  <c:v>Déficit cualitativo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'DH estimado 2012-2021'!$F$6:$O$6</c:f>
              <c:numCache/>
            </c:numRef>
          </c:cat>
          <c:val>
            <c:numRef>
              <c:f>'DH estimado 2012-2021'!$F$15:$O$15</c:f>
              <c:numCache/>
            </c:numRef>
          </c:val>
          <c:shape val="box"/>
        </c:ser>
        <c:shape val="box"/>
        <c:axId val="32090924"/>
        <c:axId val="20382861"/>
      </c:bar3DChart>
      <c:catAx>
        <c:axId val="320909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82861"/>
        <c:crosses val="autoZero"/>
        <c:auto val="1"/>
        <c:lblOffset val="100"/>
        <c:tickLblSkip val="1"/>
        <c:noMultiLvlLbl val="0"/>
      </c:catAx>
      <c:valAx>
        <c:axId val="20382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90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.465"/>
          <c:w val="0.3457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14</xdr:row>
      <xdr:rowOff>66675</xdr:rowOff>
    </xdr:from>
    <xdr:to>
      <xdr:col>10</xdr:col>
      <xdr:colOff>171450</xdr:colOff>
      <xdr:row>20</xdr:row>
      <xdr:rowOff>28575</xdr:rowOff>
    </xdr:to>
    <xdr:pic>
      <xdr:nvPicPr>
        <xdr:cNvPr id="1" name="2 Imagen" descr="Logo_nuevo_MIV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05100"/>
          <a:ext cx="2247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20</xdr:row>
      <xdr:rowOff>123825</xdr:rowOff>
    </xdr:from>
    <xdr:to>
      <xdr:col>8</xdr:col>
      <xdr:colOff>171450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5067300" y="4210050"/>
        <a:ext cx="55721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20</xdr:row>
      <xdr:rowOff>152400</xdr:rowOff>
    </xdr:from>
    <xdr:to>
      <xdr:col>8</xdr:col>
      <xdr:colOff>190500</xdr:colOff>
      <xdr:row>38</xdr:row>
      <xdr:rowOff>123825</xdr:rowOff>
    </xdr:to>
    <xdr:graphicFrame>
      <xdr:nvGraphicFramePr>
        <xdr:cNvPr id="1" name="Chart 7"/>
        <xdr:cNvGraphicFramePr/>
      </xdr:nvGraphicFramePr>
      <xdr:xfrm>
        <a:off x="4876800" y="4200525"/>
        <a:ext cx="55721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0.71375</cdr:x>
      <cdr:y>0.92325</cdr:y>
    </cdr:from>
    <cdr:to>
      <cdr:x>1</cdr:x>
      <cdr:y>0.99425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533775" y="2971800"/>
          <a:ext cx="1428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Fuente: Censos 2000 y 
</a:t>
          </a:r>
          <a:r>
            <a:rPr lang="en-US" cap="none" sz="7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2011,</a:t>
          </a:r>
          <a:r>
            <a:rPr lang="en-US" cap="none" sz="7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INEC.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23</xdr:row>
      <xdr:rowOff>0</xdr:rowOff>
    </xdr:from>
    <xdr:to>
      <xdr:col>10</xdr:col>
      <xdr:colOff>180975</xdr:colOff>
      <xdr:row>39</xdr:row>
      <xdr:rowOff>171450</xdr:rowOff>
    </xdr:to>
    <xdr:graphicFrame>
      <xdr:nvGraphicFramePr>
        <xdr:cNvPr id="1" name="2 Gráfico"/>
        <xdr:cNvGraphicFramePr/>
      </xdr:nvGraphicFramePr>
      <xdr:xfrm>
        <a:off x="7743825" y="4381500"/>
        <a:ext cx="4962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D23:K26"/>
  <sheetViews>
    <sheetView showGridLines="0" tabSelected="1" zoomScalePageLayoutView="0" workbookViewId="0" topLeftCell="A1">
      <selection activeCell="D84" sqref="D84"/>
    </sheetView>
  </sheetViews>
  <sheetFormatPr defaultColWidth="11.421875" defaultRowHeight="15"/>
  <cols>
    <col min="1" max="1" width="15.7109375" style="58" customWidth="1"/>
    <col min="2" max="2" width="4.140625" style="58" customWidth="1"/>
    <col min="3" max="3" width="11.421875" style="58" hidden="1" customWidth="1"/>
    <col min="4" max="10" width="11.421875" style="58" customWidth="1"/>
    <col min="11" max="11" width="53.57421875" style="58" customWidth="1"/>
    <col min="12" max="16384" width="11.421875" style="58" customWidth="1"/>
  </cols>
  <sheetData>
    <row r="15" ht="12.75"/>
    <row r="16" ht="12.75"/>
    <row r="17" ht="12.75"/>
    <row r="18" ht="12.75"/>
    <row r="19" ht="12.75"/>
    <row r="20" ht="12.75"/>
    <row r="21" ht="12.75"/>
    <row r="23" spans="4:11" ht="28.5" customHeight="1">
      <c r="D23" s="100" t="s">
        <v>83</v>
      </c>
      <c r="E23" s="100"/>
      <c r="F23" s="100"/>
      <c r="G23" s="100"/>
      <c r="H23" s="100"/>
      <c r="I23" s="100"/>
      <c r="J23" s="100"/>
      <c r="K23" s="100"/>
    </row>
    <row r="25" spans="4:11" ht="55.5" customHeight="1">
      <c r="D25" s="101" t="s">
        <v>174</v>
      </c>
      <c r="E25" s="101"/>
      <c r="F25" s="101"/>
      <c r="G25" s="101"/>
      <c r="H25" s="101"/>
      <c r="I25" s="101"/>
      <c r="J25" s="101"/>
      <c r="K25" s="101"/>
    </row>
    <row r="26" spans="4:11" ht="18" customHeight="1">
      <c r="D26" s="59"/>
      <c r="E26" s="59"/>
      <c r="F26" s="59"/>
      <c r="G26" s="59"/>
      <c r="H26" s="59"/>
      <c r="I26" s="59"/>
      <c r="J26" s="59"/>
      <c r="K26" s="59"/>
    </row>
  </sheetData>
  <sheetProtection/>
  <mergeCells count="2">
    <mergeCell ref="D23:K23"/>
    <mergeCell ref="D25:K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0"/>
  <sheetViews>
    <sheetView showGridLines="0" zoomScalePageLayoutView="0" workbookViewId="0" topLeftCell="A1">
      <selection activeCell="B50" sqref="B50:E50"/>
    </sheetView>
  </sheetViews>
  <sheetFormatPr defaultColWidth="11.421875" defaultRowHeight="15.75" customHeight="1"/>
  <cols>
    <col min="1" max="1" width="11.421875" style="26" customWidth="1"/>
    <col min="2" max="2" width="52.140625" style="9" customWidth="1"/>
    <col min="3" max="3" width="15.140625" style="9" customWidth="1"/>
    <col min="4" max="4" width="14.8515625" style="9" customWidth="1"/>
    <col min="5" max="5" width="15.8515625" style="9" customWidth="1"/>
    <col min="6" max="6" width="15.7109375" style="9" customWidth="1"/>
    <col min="7" max="7" width="15.8515625" style="9" customWidth="1"/>
    <col min="8" max="8" width="16.00390625" style="9" customWidth="1"/>
    <col min="9" max="9" width="15.00390625" style="9" customWidth="1"/>
    <col min="10" max="10" width="16.140625" style="9" customWidth="1"/>
    <col min="11" max="11" width="16.8515625" style="9" bestFit="1" customWidth="1"/>
    <col min="12" max="12" width="18.28125" style="9" customWidth="1"/>
    <col min="13" max="13" width="16.00390625" style="9" customWidth="1"/>
    <col min="14" max="21" width="11.421875" style="4" customWidth="1"/>
    <col min="22" max="16384" width="11.421875" style="26" customWidth="1"/>
  </cols>
  <sheetData>
    <row r="3" spans="2:13" ht="22.5" customHeight="1">
      <c r="B3" s="106" t="s">
        <v>80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2:13" ht="15.75" customHeight="1">
      <c r="B4" s="107" t="s">
        <v>16</v>
      </c>
      <c r="C4" s="110" t="s">
        <v>17</v>
      </c>
      <c r="D4" s="29" t="s">
        <v>18</v>
      </c>
      <c r="E4" s="30" t="s">
        <v>19</v>
      </c>
      <c r="F4" s="30" t="s">
        <v>20</v>
      </c>
      <c r="G4" s="30" t="s">
        <v>21</v>
      </c>
      <c r="H4" s="30" t="s">
        <v>22</v>
      </c>
      <c r="I4" s="30" t="s">
        <v>23</v>
      </c>
      <c r="J4" s="30" t="s">
        <v>24</v>
      </c>
      <c r="K4" s="30" t="s">
        <v>25</v>
      </c>
      <c r="L4" s="30" t="s">
        <v>26</v>
      </c>
      <c r="M4" s="30" t="s">
        <v>27</v>
      </c>
    </row>
    <row r="5" spans="2:15" ht="15.75" customHeight="1">
      <c r="B5" s="108"/>
      <c r="C5" s="110" t="s">
        <v>17</v>
      </c>
      <c r="D5" s="31">
        <v>132820</v>
      </c>
      <c r="E5" s="32" t="s">
        <v>28</v>
      </c>
      <c r="F5" s="32" t="s">
        <v>29</v>
      </c>
      <c r="G5" s="32" t="s">
        <v>30</v>
      </c>
      <c r="H5" s="32" t="s">
        <v>31</v>
      </c>
      <c r="I5" s="32" t="s">
        <v>32</v>
      </c>
      <c r="J5" s="32" t="s">
        <v>33</v>
      </c>
      <c r="K5" s="32" t="s">
        <v>34</v>
      </c>
      <c r="L5" s="32" t="s">
        <v>35</v>
      </c>
      <c r="M5" s="33" t="s">
        <v>36</v>
      </c>
      <c r="N5" s="5"/>
      <c r="O5" s="5"/>
    </row>
    <row r="6" spans="2:13" ht="15.75" customHeight="1">
      <c r="B6" s="109"/>
      <c r="C6" s="111"/>
      <c r="D6" s="34" t="s">
        <v>37</v>
      </c>
      <c r="E6" s="34" t="s">
        <v>38</v>
      </c>
      <c r="F6" s="34" t="s">
        <v>39</v>
      </c>
      <c r="G6" s="34" t="s">
        <v>40</v>
      </c>
      <c r="H6" s="34" t="s">
        <v>41</v>
      </c>
      <c r="I6" s="34" t="s">
        <v>42</v>
      </c>
      <c r="J6" s="34" t="s">
        <v>43</v>
      </c>
      <c r="K6" s="34" t="s">
        <v>44</v>
      </c>
      <c r="L6" s="34" t="s">
        <v>45</v>
      </c>
      <c r="M6" s="34" t="s">
        <v>46</v>
      </c>
    </row>
    <row r="7" spans="2:13" ht="15.75" customHeight="1">
      <c r="B7" s="3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2:15" ht="15.75" customHeight="1">
      <c r="B8" s="36" t="s">
        <v>182</v>
      </c>
      <c r="C8" s="37">
        <f>+C11+C15</f>
        <v>175423</v>
      </c>
      <c r="D8" s="35">
        <v>34892</v>
      </c>
      <c r="E8" s="35">
        <v>25860</v>
      </c>
      <c r="F8" s="35">
        <v>26377</v>
      </c>
      <c r="G8" s="35">
        <v>21305</v>
      </c>
      <c r="H8" s="35">
        <v>20211</v>
      </c>
      <c r="I8" s="35">
        <v>17534</v>
      </c>
      <c r="J8" s="35">
        <v>13613</v>
      </c>
      <c r="K8" s="35">
        <v>8546</v>
      </c>
      <c r="L8" s="35">
        <v>4712</v>
      </c>
      <c r="M8" s="35">
        <v>2373</v>
      </c>
      <c r="N8" s="8"/>
      <c r="O8" s="8"/>
    </row>
    <row r="9" spans="2:15" ht="15.75" customHeight="1">
      <c r="B9" s="36" t="s">
        <v>183</v>
      </c>
      <c r="C9" s="84">
        <f>+C8/C13</f>
        <v>0.13601676648192315</v>
      </c>
      <c r="D9" s="84">
        <f aca="true" t="shared" si="0" ref="D9:M9">+D8/D13</f>
        <v>0.26900629881193766</v>
      </c>
      <c r="E9" s="84">
        <f t="shared" si="0"/>
        <v>0.2011324394113804</v>
      </c>
      <c r="F9" s="84">
        <f t="shared" si="0"/>
        <v>0.20501161968273215</v>
      </c>
      <c r="G9" s="84">
        <f t="shared" si="0"/>
        <v>0.16521651467212606</v>
      </c>
      <c r="H9" s="84">
        <f t="shared" si="0"/>
        <v>0.15652274927395934</v>
      </c>
      <c r="I9" s="84">
        <f t="shared" si="0"/>
        <v>0.1358519218700365</v>
      </c>
      <c r="J9" s="84">
        <f t="shared" si="0"/>
        <v>0.1056499805975941</v>
      </c>
      <c r="K9" s="84">
        <f t="shared" si="0"/>
        <v>0.06631952258635274</v>
      </c>
      <c r="L9" s="84">
        <f t="shared" si="0"/>
        <v>0.0365296803652968</v>
      </c>
      <c r="M9" s="84">
        <f t="shared" si="0"/>
        <v>0.018405336228961452</v>
      </c>
      <c r="N9" s="85"/>
      <c r="O9" s="8"/>
    </row>
    <row r="10" spans="2:15" ht="15.75" customHeight="1">
      <c r="B10" s="38"/>
      <c r="C10" s="3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8"/>
      <c r="O10" s="8"/>
    </row>
    <row r="11" spans="2:15" ht="15.75" customHeight="1">
      <c r="B11" s="36" t="s">
        <v>0</v>
      </c>
      <c r="C11" s="37">
        <f>+C13-C12</f>
        <v>23298</v>
      </c>
      <c r="D11" s="35">
        <v>2926</v>
      </c>
      <c r="E11" s="35">
        <v>2219</v>
      </c>
      <c r="F11" s="35">
        <v>3971</v>
      </c>
      <c r="G11" s="35">
        <v>2729</v>
      </c>
      <c r="H11" s="35">
        <v>4466</v>
      </c>
      <c r="I11" s="35">
        <v>3555</v>
      </c>
      <c r="J11" s="35">
        <v>952</v>
      </c>
      <c r="K11" s="35">
        <v>1094</v>
      </c>
      <c r="L11" s="35">
        <v>723</v>
      </c>
      <c r="M11" s="39">
        <v>663</v>
      </c>
      <c r="N11" s="8"/>
      <c r="O11" s="8"/>
    </row>
    <row r="12" spans="2:15" ht="15.75" customHeight="1">
      <c r="B12" s="40" t="s">
        <v>47</v>
      </c>
      <c r="C12" s="37">
        <v>1266418</v>
      </c>
      <c r="D12" s="35">
        <v>126781</v>
      </c>
      <c r="E12" s="35">
        <v>126353</v>
      </c>
      <c r="F12" s="35">
        <v>124690</v>
      </c>
      <c r="G12" s="35">
        <v>126223</v>
      </c>
      <c r="H12" s="35">
        <v>124659</v>
      </c>
      <c r="I12" s="35">
        <v>125512</v>
      </c>
      <c r="J12" s="35">
        <v>127898</v>
      </c>
      <c r="K12" s="35">
        <v>127767</v>
      </c>
      <c r="L12" s="35">
        <v>128268</v>
      </c>
      <c r="M12" s="35">
        <v>128267</v>
      </c>
      <c r="N12" s="8"/>
      <c r="O12" s="8"/>
    </row>
    <row r="13" spans="2:15" ht="15.75" customHeight="1">
      <c r="B13" s="41" t="s">
        <v>48</v>
      </c>
      <c r="C13" s="37">
        <v>1289716</v>
      </c>
      <c r="D13" s="35">
        <v>129707</v>
      </c>
      <c r="E13" s="35">
        <v>128572</v>
      </c>
      <c r="F13" s="35">
        <v>128661</v>
      </c>
      <c r="G13" s="35">
        <v>128952</v>
      </c>
      <c r="H13" s="35">
        <v>129125</v>
      </c>
      <c r="I13" s="35">
        <v>129067</v>
      </c>
      <c r="J13" s="35">
        <v>128850</v>
      </c>
      <c r="K13" s="35">
        <v>128861</v>
      </c>
      <c r="L13" s="35">
        <v>128991</v>
      </c>
      <c r="M13" s="35">
        <v>128930</v>
      </c>
      <c r="N13" s="8"/>
      <c r="O13" s="8"/>
    </row>
    <row r="14" spans="2:15" ht="15.75" customHeight="1">
      <c r="B14" s="36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8"/>
      <c r="O14" s="8"/>
    </row>
    <row r="15" spans="2:15" ht="15.75" customHeight="1">
      <c r="B15" s="36" t="s">
        <v>3</v>
      </c>
      <c r="C15" s="37">
        <f>SUM(C16:C18)</f>
        <v>152125</v>
      </c>
      <c r="D15" s="35">
        <v>31966</v>
      </c>
      <c r="E15" s="35">
        <v>23641</v>
      </c>
      <c r="F15" s="35">
        <v>22406</v>
      </c>
      <c r="G15" s="35">
        <v>18576</v>
      </c>
      <c r="H15" s="35">
        <v>15745</v>
      </c>
      <c r="I15" s="35">
        <v>13979</v>
      </c>
      <c r="J15" s="35">
        <v>12661</v>
      </c>
      <c r="K15" s="35">
        <v>7452</v>
      </c>
      <c r="L15" s="35">
        <v>3989</v>
      </c>
      <c r="M15" s="35">
        <v>1710</v>
      </c>
      <c r="N15" s="8"/>
      <c r="O15" s="8"/>
    </row>
    <row r="16" spans="2:15" ht="15.75" customHeight="1">
      <c r="B16" s="36" t="s">
        <v>49</v>
      </c>
      <c r="C16" s="37">
        <v>121256</v>
      </c>
      <c r="D16" s="35">
        <v>28366</v>
      </c>
      <c r="E16" s="35">
        <v>19317</v>
      </c>
      <c r="F16" s="35">
        <v>16913</v>
      </c>
      <c r="G16" s="35">
        <v>13795</v>
      </c>
      <c r="H16" s="35">
        <v>12295</v>
      </c>
      <c r="I16" s="35">
        <v>11236</v>
      </c>
      <c r="J16" s="35">
        <v>8900</v>
      </c>
      <c r="K16" s="35">
        <v>5583</v>
      </c>
      <c r="L16" s="35">
        <v>3312</v>
      </c>
      <c r="M16" s="35">
        <v>1539</v>
      </c>
      <c r="N16" s="8"/>
      <c r="O16" s="8"/>
    </row>
    <row r="17" spans="2:15" ht="15.75" customHeight="1">
      <c r="B17" s="36" t="s">
        <v>50</v>
      </c>
      <c r="C17" s="37">
        <v>19184</v>
      </c>
      <c r="D17" s="35">
        <v>2586</v>
      </c>
      <c r="E17" s="35">
        <v>2587</v>
      </c>
      <c r="F17" s="35">
        <v>3554</v>
      </c>
      <c r="G17" s="35">
        <v>3538</v>
      </c>
      <c r="H17" s="35">
        <v>2424</v>
      </c>
      <c r="I17" s="35">
        <v>1267</v>
      </c>
      <c r="J17" s="35">
        <v>1388</v>
      </c>
      <c r="K17" s="35">
        <v>1237</v>
      </c>
      <c r="L17" s="35">
        <v>521</v>
      </c>
      <c r="M17" s="35">
        <v>82</v>
      </c>
      <c r="N17" s="8"/>
      <c r="O17" s="8"/>
    </row>
    <row r="18" spans="2:15" ht="15.75" customHeight="1">
      <c r="B18" s="42" t="s">
        <v>51</v>
      </c>
      <c r="C18" s="37">
        <v>11685</v>
      </c>
      <c r="D18" s="35">
        <v>1014</v>
      </c>
      <c r="E18" s="35">
        <v>1737</v>
      </c>
      <c r="F18" s="35">
        <v>1939</v>
      </c>
      <c r="G18" s="35">
        <v>1243</v>
      </c>
      <c r="H18" s="35">
        <v>1026</v>
      </c>
      <c r="I18" s="35">
        <v>1476</v>
      </c>
      <c r="J18" s="35">
        <v>2373</v>
      </c>
      <c r="K18" s="35">
        <v>632</v>
      </c>
      <c r="L18" s="35">
        <v>156</v>
      </c>
      <c r="M18" s="35">
        <v>89</v>
      </c>
      <c r="N18" s="8"/>
      <c r="O18" s="8"/>
    </row>
    <row r="19" spans="2:13" ht="15.75" customHeight="1">
      <c r="B19" s="112" t="s">
        <v>175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3" ht="15.75" customHeight="1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ht="15.75" customHeight="1">
      <c r="C21" s="10"/>
    </row>
    <row r="22" spans="3:11" ht="15.75" customHeight="1">
      <c r="C22" s="10"/>
      <c r="K22" s="11"/>
    </row>
    <row r="23" spans="3:9" ht="15.75" customHeight="1">
      <c r="C23" s="10"/>
      <c r="I23" s="6"/>
    </row>
    <row r="24" spans="3:9" ht="15.75" customHeight="1">
      <c r="C24" s="10"/>
      <c r="I24" s="11"/>
    </row>
    <row r="25" spans="3:9" ht="15.75" customHeight="1">
      <c r="C25" s="10"/>
      <c r="I25" s="11"/>
    </row>
    <row r="26" ht="15.75" customHeight="1">
      <c r="C26" s="10"/>
    </row>
    <row r="27" ht="15.75" customHeight="1">
      <c r="C27" s="10"/>
    </row>
    <row r="28" ht="15.75" customHeight="1">
      <c r="C28" s="10"/>
    </row>
    <row r="29" ht="15.75" customHeight="1">
      <c r="C29" s="10"/>
    </row>
    <row r="30" spans="3:13" ht="15.75" customHeight="1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3:4" ht="15.75" customHeight="1">
      <c r="C31" s="10"/>
      <c r="D31" s="11"/>
    </row>
    <row r="32" spans="3:7" ht="15.75" customHeight="1">
      <c r="C32" s="10"/>
      <c r="G32" s="11"/>
    </row>
    <row r="33" spans="3:4" ht="15.75" customHeight="1">
      <c r="C33" s="10"/>
      <c r="D33" s="11"/>
    </row>
    <row r="34" ht="15.75" customHeight="1">
      <c r="C34" s="10"/>
    </row>
    <row r="35" ht="15.75" customHeight="1">
      <c r="C35" s="10"/>
    </row>
    <row r="36" ht="15.75" customHeight="1">
      <c r="C36" s="10"/>
    </row>
    <row r="37" ht="15.75" customHeight="1">
      <c r="C37" s="10"/>
    </row>
    <row r="38" ht="15.75" customHeight="1">
      <c r="C38" s="10"/>
    </row>
    <row r="39" ht="15.75" customHeight="1">
      <c r="C39" s="10"/>
    </row>
    <row r="40" ht="15.75" customHeight="1">
      <c r="C40" s="10"/>
    </row>
    <row r="41" ht="15.75" customHeight="1">
      <c r="C41" s="10"/>
    </row>
    <row r="42" ht="15.75" customHeight="1">
      <c r="C42" s="10"/>
    </row>
    <row r="43" ht="15.75" customHeight="1">
      <c r="C43" s="10"/>
    </row>
    <row r="44" spans="2:5" ht="31.5" customHeight="1">
      <c r="B44" s="151" t="s">
        <v>189</v>
      </c>
      <c r="C44" s="152"/>
      <c r="D44" s="152"/>
      <c r="E44" s="153"/>
    </row>
    <row r="45" spans="2:11" ht="26.25" customHeight="1">
      <c r="B45" s="12" t="s">
        <v>52</v>
      </c>
      <c r="C45" s="13" t="s">
        <v>53</v>
      </c>
      <c r="D45" s="14" t="s">
        <v>54</v>
      </c>
      <c r="E45" s="15" t="s">
        <v>55</v>
      </c>
      <c r="F45" s="116"/>
      <c r="G45" s="116"/>
      <c r="H45" s="116"/>
      <c r="I45" s="16"/>
      <c r="J45" s="16"/>
      <c r="K45" s="16"/>
    </row>
    <row r="46" spans="2:11" ht="15.75" customHeight="1">
      <c r="B46" s="17" t="s">
        <v>17</v>
      </c>
      <c r="C46" s="18">
        <v>159792</v>
      </c>
      <c r="D46" s="18">
        <v>10722</v>
      </c>
      <c r="E46" s="19">
        <f>+D46/C46</f>
        <v>0.0670997296485431</v>
      </c>
      <c r="F46" s="116"/>
      <c r="G46" s="116"/>
      <c r="H46" s="116"/>
      <c r="I46" s="16"/>
      <c r="J46" s="16"/>
      <c r="K46" s="16"/>
    </row>
    <row r="47" spans="2:11" ht="15.75" customHeight="1">
      <c r="B47" s="20" t="s">
        <v>56</v>
      </c>
      <c r="C47" s="21">
        <v>138974</v>
      </c>
      <c r="D47" s="21">
        <v>837</v>
      </c>
      <c r="E47" s="22">
        <f>+D47/C47</f>
        <v>0.006022709283750917</v>
      </c>
      <c r="F47" s="116"/>
      <c r="G47" s="116"/>
      <c r="H47" s="116"/>
      <c r="I47" s="16"/>
      <c r="J47" s="16"/>
      <c r="K47" s="16"/>
    </row>
    <row r="48" spans="2:5" ht="15.75" customHeight="1">
      <c r="B48" s="23" t="s">
        <v>57</v>
      </c>
      <c r="C48" s="24">
        <v>20818</v>
      </c>
      <c r="D48" s="24">
        <v>9885</v>
      </c>
      <c r="E48" s="25">
        <f>+D48/C48</f>
        <v>0.474829474493227</v>
      </c>
    </row>
    <row r="49" spans="2:5" ht="154.5" customHeight="1">
      <c r="B49" s="102" t="s">
        <v>191</v>
      </c>
      <c r="C49" s="103"/>
      <c r="D49" s="103"/>
      <c r="E49" s="104"/>
    </row>
    <row r="50" spans="2:5" ht="15.75" customHeight="1">
      <c r="B50" s="113" t="s">
        <v>58</v>
      </c>
      <c r="C50" s="114"/>
      <c r="D50" s="114"/>
      <c r="E50" s="115"/>
    </row>
  </sheetData>
  <sheetProtection/>
  <mergeCells count="11">
    <mergeCell ref="B50:E50"/>
    <mergeCell ref="B44:E44"/>
    <mergeCell ref="F45:H45"/>
    <mergeCell ref="F46:H46"/>
    <mergeCell ref="F47:H47"/>
    <mergeCell ref="B49:E49"/>
    <mergeCell ref="B20:M20"/>
    <mergeCell ref="B3:M3"/>
    <mergeCell ref="B4:B6"/>
    <mergeCell ref="C4:C6"/>
    <mergeCell ref="B19:M1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5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0"/>
  <sheetViews>
    <sheetView showGridLines="0" zoomScalePageLayoutView="0" workbookViewId="0" topLeftCell="A1">
      <selection activeCell="B50" sqref="B50:E50"/>
    </sheetView>
  </sheetViews>
  <sheetFormatPr defaultColWidth="11.421875" defaultRowHeight="15.75" customHeight="1"/>
  <cols>
    <col min="1" max="1" width="11.421875" style="26" customWidth="1"/>
    <col min="2" max="2" width="49.00390625" style="9" customWidth="1"/>
    <col min="3" max="3" width="15.140625" style="9" customWidth="1"/>
    <col min="4" max="4" width="14.8515625" style="9" customWidth="1"/>
    <col min="5" max="5" width="15.8515625" style="9" customWidth="1"/>
    <col min="6" max="6" width="15.7109375" style="9" customWidth="1"/>
    <col min="7" max="7" width="15.8515625" style="9" customWidth="1"/>
    <col min="8" max="8" width="16.00390625" style="9" customWidth="1"/>
    <col min="9" max="9" width="15.00390625" style="9" customWidth="1"/>
    <col min="10" max="10" width="16.140625" style="9" customWidth="1"/>
    <col min="11" max="11" width="16.8515625" style="9" customWidth="1"/>
    <col min="12" max="12" width="19.140625" style="9" customWidth="1"/>
    <col min="13" max="13" width="16.00390625" style="9" customWidth="1"/>
    <col min="14" max="21" width="11.421875" style="4" customWidth="1"/>
    <col min="22" max="16384" width="11.421875" style="26" customWidth="1"/>
  </cols>
  <sheetData>
    <row r="2" spans="2:13" ht="15.75" customHeight="1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2:13" ht="19.5" customHeight="1">
      <c r="B3" s="106" t="s">
        <v>79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2:13" ht="15.75" customHeight="1">
      <c r="B4" s="107" t="s">
        <v>16</v>
      </c>
      <c r="C4" s="110" t="s">
        <v>17</v>
      </c>
      <c r="D4" s="29" t="s">
        <v>18</v>
      </c>
      <c r="E4" s="30" t="s">
        <v>59</v>
      </c>
      <c r="F4" s="30" t="s">
        <v>60</v>
      </c>
      <c r="G4" s="30" t="s">
        <v>61</v>
      </c>
      <c r="H4" s="30" t="s">
        <v>62</v>
      </c>
      <c r="I4" s="30" t="s">
        <v>63</v>
      </c>
      <c r="J4" s="30" t="s">
        <v>64</v>
      </c>
      <c r="K4" s="30" t="s">
        <v>65</v>
      </c>
      <c r="L4" s="30" t="s">
        <v>66</v>
      </c>
      <c r="M4" s="30" t="s">
        <v>67</v>
      </c>
    </row>
    <row r="5" spans="2:15" ht="15.75" customHeight="1">
      <c r="B5" s="108"/>
      <c r="C5" s="110" t="s">
        <v>17</v>
      </c>
      <c r="D5" s="31">
        <v>133000</v>
      </c>
      <c r="E5" s="32" t="s">
        <v>68</v>
      </c>
      <c r="F5" s="32" t="s">
        <v>69</v>
      </c>
      <c r="G5" s="32" t="s">
        <v>70</v>
      </c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3" t="s">
        <v>36</v>
      </c>
      <c r="N5" s="5"/>
      <c r="O5" s="5"/>
    </row>
    <row r="6" spans="2:13" ht="15.75" customHeight="1">
      <c r="B6" s="109"/>
      <c r="C6" s="111"/>
      <c r="D6" s="34" t="s">
        <v>37</v>
      </c>
      <c r="E6" s="34" t="s">
        <v>38</v>
      </c>
      <c r="F6" s="34" t="s">
        <v>39</v>
      </c>
      <c r="G6" s="34" t="s">
        <v>40</v>
      </c>
      <c r="H6" s="34" t="s">
        <v>41</v>
      </c>
      <c r="I6" s="34" t="s">
        <v>42</v>
      </c>
      <c r="J6" s="34" t="s">
        <v>43</v>
      </c>
      <c r="K6" s="34" t="s">
        <v>44</v>
      </c>
      <c r="L6" s="34" t="s">
        <v>45</v>
      </c>
      <c r="M6" s="34" t="s">
        <v>46</v>
      </c>
    </row>
    <row r="7" spans="2:13" ht="15.75" customHeight="1">
      <c r="B7" s="3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2:15" ht="15.75" customHeight="1">
      <c r="B8" s="36" t="s">
        <v>182</v>
      </c>
      <c r="C8" s="37">
        <f>+C11+C15</f>
        <v>187249</v>
      </c>
      <c r="D8" s="35">
        <f>+D11+D15</f>
        <v>37321</v>
      </c>
      <c r="E8" s="35">
        <f aca="true" t="shared" si="0" ref="E8:M8">+E11+E15</f>
        <v>29437</v>
      </c>
      <c r="F8" s="35">
        <f t="shared" si="0"/>
        <v>26924</v>
      </c>
      <c r="G8" s="35">
        <f t="shared" si="0"/>
        <v>22822</v>
      </c>
      <c r="H8" s="35">
        <f t="shared" si="0"/>
        <v>21396</v>
      </c>
      <c r="I8" s="35">
        <f t="shared" si="0"/>
        <v>17355</v>
      </c>
      <c r="J8" s="35">
        <f t="shared" si="0"/>
        <v>14834</v>
      </c>
      <c r="K8" s="35">
        <f t="shared" si="0"/>
        <v>8682</v>
      </c>
      <c r="L8" s="35">
        <f t="shared" si="0"/>
        <v>5678</v>
      </c>
      <c r="M8" s="35">
        <f t="shared" si="0"/>
        <v>2800</v>
      </c>
      <c r="N8" s="8"/>
      <c r="O8" s="8"/>
    </row>
    <row r="9" spans="2:15" ht="15.75" customHeight="1">
      <c r="B9" s="36" t="s">
        <v>185</v>
      </c>
      <c r="C9" s="84">
        <f>+C8/C13</f>
        <v>0.14104812308953157</v>
      </c>
      <c r="D9" s="84">
        <f aca="true" t="shared" si="1" ref="D9:M9">+D8/D13</f>
        <v>0.2811565379197083</v>
      </c>
      <c r="E9" s="84">
        <f t="shared" si="1"/>
        <v>0.22166749499239446</v>
      </c>
      <c r="F9" s="84">
        <f t="shared" si="1"/>
        <v>0.2026585575142638</v>
      </c>
      <c r="G9" s="84">
        <f t="shared" si="1"/>
        <v>0.1719702506988976</v>
      </c>
      <c r="H9" s="84">
        <f t="shared" si="1"/>
        <v>0.16119335518137642</v>
      </c>
      <c r="I9" s="84">
        <f t="shared" si="1"/>
        <v>0.13064293940967908</v>
      </c>
      <c r="J9" s="84">
        <f t="shared" si="1"/>
        <v>0.11185594607026249</v>
      </c>
      <c r="K9" s="84">
        <f t="shared" si="1"/>
        <v>0.06531944987811851</v>
      </c>
      <c r="L9" s="84">
        <f t="shared" si="1"/>
        <v>0.042761176045306666</v>
      </c>
      <c r="M9" s="84">
        <f t="shared" si="1"/>
        <v>0.02112298860113008</v>
      </c>
      <c r="N9" s="85"/>
      <c r="O9" s="8"/>
    </row>
    <row r="10" spans="2:15" ht="15.75" customHeight="1">
      <c r="B10" s="38"/>
      <c r="C10" s="3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8"/>
      <c r="O10" s="8"/>
    </row>
    <row r="11" spans="2:15" ht="15.75" customHeight="1">
      <c r="B11" s="36" t="s">
        <v>0</v>
      </c>
      <c r="C11" s="37">
        <f>+C13-C12</f>
        <v>30032</v>
      </c>
      <c r="D11" s="35">
        <v>3078</v>
      </c>
      <c r="E11" s="35">
        <v>4063</v>
      </c>
      <c r="F11" s="35">
        <v>6343</v>
      </c>
      <c r="G11" s="35">
        <v>3629</v>
      </c>
      <c r="H11" s="35">
        <v>3329</v>
      </c>
      <c r="I11" s="35">
        <v>2821</v>
      </c>
      <c r="J11" s="35">
        <v>2543</v>
      </c>
      <c r="K11" s="35">
        <v>3062</v>
      </c>
      <c r="L11" s="35">
        <v>827</v>
      </c>
      <c r="M11" s="39">
        <v>337</v>
      </c>
      <c r="N11" s="8"/>
      <c r="O11" s="8"/>
    </row>
    <row r="12" spans="2:15" ht="15.75" customHeight="1">
      <c r="B12" s="40" t="s">
        <v>47</v>
      </c>
      <c r="C12" s="37">
        <v>1297522</v>
      </c>
      <c r="D12" s="35">
        <v>129663</v>
      </c>
      <c r="E12" s="35">
        <v>128735</v>
      </c>
      <c r="F12" s="35">
        <v>126511</v>
      </c>
      <c r="G12" s="35">
        <v>129080</v>
      </c>
      <c r="H12" s="35">
        <v>129406</v>
      </c>
      <c r="I12" s="35">
        <v>130022</v>
      </c>
      <c r="J12" s="35">
        <v>130074</v>
      </c>
      <c r="K12" s="35">
        <v>129854</v>
      </c>
      <c r="L12" s="35">
        <v>131957</v>
      </c>
      <c r="M12" s="35">
        <v>132220</v>
      </c>
      <c r="N12" s="8"/>
      <c r="O12" s="8"/>
    </row>
    <row r="13" spans="2:15" ht="15.75" customHeight="1">
      <c r="B13" s="41" t="s">
        <v>48</v>
      </c>
      <c r="C13" s="37">
        <v>1327554</v>
      </c>
      <c r="D13" s="35">
        <v>132741</v>
      </c>
      <c r="E13" s="35">
        <v>132798</v>
      </c>
      <c r="F13" s="35">
        <v>132854</v>
      </c>
      <c r="G13" s="35">
        <v>132709</v>
      </c>
      <c r="H13" s="35">
        <v>132735</v>
      </c>
      <c r="I13" s="35">
        <v>132843</v>
      </c>
      <c r="J13" s="35">
        <v>132617</v>
      </c>
      <c r="K13" s="35">
        <v>132916</v>
      </c>
      <c r="L13" s="35">
        <v>132784</v>
      </c>
      <c r="M13" s="35">
        <v>132557</v>
      </c>
      <c r="N13" s="8"/>
      <c r="O13" s="8"/>
    </row>
    <row r="14" spans="2:15" ht="15.75" customHeight="1">
      <c r="B14" s="36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8"/>
      <c r="O14" s="8"/>
    </row>
    <row r="15" spans="2:15" ht="15.75" customHeight="1">
      <c r="B15" s="36" t="s">
        <v>3</v>
      </c>
      <c r="C15" s="37">
        <f>SUM(C16:C18)</f>
        <v>157217</v>
      </c>
      <c r="D15" s="35">
        <f>+D16+D17+D18</f>
        <v>34243</v>
      </c>
      <c r="E15" s="35">
        <f aca="true" t="shared" si="2" ref="E15:M15">+E16+E17+E18</f>
        <v>25374</v>
      </c>
      <c r="F15" s="35">
        <f t="shared" si="2"/>
        <v>20581</v>
      </c>
      <c r="G15" s="35">
        <f t="shared" si="2"/>
        <v>19193</v>
      </c>
      <c r="H15" s="35">
        <f t="shared" si="2"/>
        <v>18067</v>
      </c>
      <c r="I15" s="35">
        <f t="shared" si="2"/>
        <v>14534</v>
      </c>
      <c r="J15" s="35">
        <f t="shared" si="2"/>
        <v>12291</v>
      </c>
      <c r="K15" s="35">
        <f t="shared" si="2"/>
        <v>5620</v>
      </c>
      <c r="L15" s="35">
        <f t="shared" si="2"/>
        <v>4851</v>
      </c>
      <c r="M15" s="35">
        <f t="shared" si="2"/>
        <v>2463</v>
      </c>
      <c r="N15" s="8"/>
      <c r="O15" s="8"/>
    </row>
    <row r="16" spans="2:15" ht="15.75" customHeight="1">
      <c r="B16" s="36" t="s">
        <v>49</v>
      </c>
      <c r="C16" s="37">
        <v>126541</v>
      </c>
      <c r="D16" s="35">
        <v>31583</v>
      </c>
      <c r="E16" s="35">
        <v>21001</v>
      </c>
      <c r="F16" s="35">
        <v>16255</v>
      </c>
      <c r="G16" s="35">
        <v>15826</v>
      </c>
      <c r="H16" s="35">
        <v>12904</v>
      </c>
      <c r="I16" s="35">
        <v>10860</v>
      </c>
      <c r="J16" s="35">
        <v>8497</v>
      </c>
      <c r="K16" s="35">
        <v>4023</v>
      </c>
      <c r="L16" s="35">
        <v>3682</v>
      </c>
      <c r="M16" s="35">
        <v>1910</v>
      </c>
      <c r="N16" s="8"/>
      <c r="O16" s="8"/>
    </row>
    <row r="17" spans="2:15" ht="15.75" customHeight="1">
      <c r="B17" s="36" t="s">
        <v>50</v>
      </c>
      <c r="C17" s="37">
        <v>19545</v>
      </c>
      <c r="D17" s="35">
        <v>2213</v>
      </c>
      <c r="E17" s="35">
        <v>2596</v>
      </c>
      <c r="F17" s="35">
        <v>2896</v>
      </c>
      <c r="G17" s="35">
        <v>2144</v>
      </c>
      <c r="H17" s="35">
        <v>3702</v>
      </c>
      <c r="I17" s="35">
        <v>1633</v>
      </c>
      <c r="J17" s="35">
        <v>2200</v>
      </c>
      <c r="K17" s="35">
        <v>918</v>
      </c>
      <c r="L17" s="35">
        <v>1085</v>
      </c>
      <c r="M17" s="35">
        <v>158</v>
      </c>
      <c r="N17" s="8"/>
      <c r="O17" s="8"/>
    </row>
    <row r="18" spans="2:15" ht="15.75" customHeight="1">
      <c r="B18" s="42" t="s">
        <v>51</v>
      </c>
      <c r="C18" s="37">
        <v>11131</v>
      </c>
      <c r="D18" s="35">
        <v>447</v>
      </c>
      <c r="E18" s="35">
        <v>1777</v>
      </c>
      <c r="F18" s="35">
        <v>1430</v>
      </c>
      <c r="G18" s="35">
        <v>1223</v>
      </c>
      <c r="H18" s="35">
        <v>1461</v>
      </c>
      <c r="I18" s="35">
        <v>2041</v>
      </c>
      <c r="J18" s="35">
        <v>1594</v>
      </c>
      <c r="K18" s="35">
        <v>679</v>
      </c>
      <c r="L18" s="35">
        <v>84</v>
      </c>
      <c r="M18" s="35">
        <v>395</v>
      </c>
      <c r="N18" s="8"/>
      <c r="O18" s="8"/>
    </row>
    <row r="19" spans="2:13" ht="15.75" customHeight="1">
      <c r="B19" s="112" t="s">
        <v>176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3" ht="15.75" customHeight="1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ht="15.75" customHeight="1">
      <c r="C21" s="10"/>
    </row>
    <row r="22" spans="3:11" ht="15.75" customHeight="1">
      <c r="C22" s="10"/>
      <c r="K22" s="11"/>
    </row>
    <row r="23" spans="3:9" ht="15.75" customHeight="1">
      <c r="C23" s="10"/>
      <c r="I23" s="6"/>
    </row>
    <row r="24" spans="3:9" ht="15.75" customHeight="1">
      <c r="C24" s="10"/>
      <c r="I24" s="11"/>
    </row>
    <row r="25" spans="3:9" ht="15.75" customHeight="1">
      <c r="C25" s="10"/>
      <c r="I25" s="11"/>
    </row>
    <row r="26" ht="15.75" customHeight="1">
      <c r="C26" s="10"/>
    </row>
    <row r="27" ht="15.75" customHeight="1">
      <c r="C27" s="10"/>
    </row>
    <row r="28" ht="15.75" customHeight="1">
      <c r="C28" s="10"/>
    </row>
    <row r="29" ht="15.75" customHeight="1">
      <c r="C29" s="10"/>
    </row>
    <row r="30" spans="3:13" ht="15.75" customHeight="1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3:4" ht="15.75" customHeight="1">
      <c r="C31" s="10"/>
      <c r="D31" s="11"/>
    </row>
    <row r="32" spans="3:7" ht="15.75" customHeight="1">
      <c r="C32" s="10"/>
      <c r="G32" s="11"/>
    </row>
    <row r="33" spans="3:4" ht="15.75" customHeight="1">
      <c r="C33" s="10"/>
      <c r="D33" s="11"/>
    </row>
    <row r="34" ht="15.75" customHeight="1">
      <c r="C34" s="10"/>
    </row>
    <row r="35" ht="15.75" customHeight="1">
      <c r="C35" s="10"/>
    </row>
    <row r="36" ht="15.75" customHeight="1">
      <c r="C36" s="10"/>
    </row>
    <row r="37" ht="15.75" customHeight="1">
      <c r="C37" s="10"/>
    </row>
    <row r="38" ht="15.75" customHeight="1">
      <c r="C38" s="10"/>
    </row>
    <row r="39" ht="15.75" customHeight="1">
      <c r="C39" s="10"/>
    </row>
    <row r="40" ht="15.75" customHeight="1">
      <c r="C40" s="10"/>
    </row>
    <row r="41" ht="15.75" customHeight="1">
      <c r="C41" s="10"/>
    </row>
    <row r="42" ht="15.75" customHeight="1">
      <c r="C42" s="10"/>
    </row>
    <row r="43" ht="15.75" customHeight="1">
      <c r="C43" s="10"/>
    </row>
    <row r="44" spans="2:5" ht="30.75" customHeight="1">
      <c r="B44" s="117" t="s">
        <v>190</v>
      </c>
      <c r="C44" s="118"/>
      <c r="D44" s="118"/>
      <c r="E44" s="119"/>
    </row>
    <row r="45" spans="2:11" ht="26.25" customHeight="1">
      <c r="B45" s="12" t="s">
        <v>52</v>
      </c>
      <c r="C45" s="13" t="s">
        <v>53</v>
      </c>
      <c r="D45" s="14" t="s">
        <v>54</v>
      </c>
      <c r="E45" s="15" t="s">
        <v>55</v>
      </c>
      <c r="F45" s="116"/>
      <c r="G45" s="116"/>
      <c r="H45" s="116"/>
      <c r="I45" s="16"/>
      <c r="J45" s="16"/>
      <c r="K45" s="16"/>
    </row>
    <row r="46" spans="2:11" ht="15.75" customHeight="1">
      <c r="B46" s="17" t="s">
        <v>17</v>
      </c>
      <c r="C46" s="18">
        <v>178771</v>
      </c>
      <c r="D46" s="18">
        <v>10461</v>
      </c>
      <c r="E46" s="19">
        <f>+D46/C46</f>
        <v>0.058516202292318104</v>
      </c>
      <c r="F46" s="120"/>
      <c r="G46" s="120"/>
      <c r="H46" s="120"/>
      <c r="I46" s="16"/>
      <c r="J46" s="16"/>
      <c r="K46" s="16"/>
    </row>
    <row r="47" spans="2:11" ht="15.75" customHeight="1">
      <c r="B47" s="20" t="s">
        <v>56</v>
      </c>
      <c r="C47" s="21">
        <v>149903</v>
      </c>
      <c r="D47" s="21">
        <v>853</v>
      </c>
      <c r="E47" s="22">
        <f>+D47/C47</f>
        <v>0.005690346424020867</v>
      </c>
      <c r="F47" s="116"/>
      <c r="G47" s="116"/>
      <c r="H47" s="116"/>
      <c r="I47" s="16"/>
      <c r="J47" s="16"/>
      <c r="K47" s="16"/>
    </row>
    <row r="48" spans="2:5" ht="15.75" customHeight="1">
      <c r="B48" s="23" t="s">
        <v>57</v>
      </c>
      <c r="C48" s="24">
        <v>28868</v>
      </c>
      <c r="D48" s="24">
        <v>9608</v>
      </c>
      <c r="E48" s="25">
        <f>+D48/C48</f>
        <v>0.3328252736594153</v>
      </c>
    </row>
    <row r="49" spans="2:5" ht="156.75" customHeight="1">
      <c r="B49" s="102" t="s">
        <v>192</v>
      </c>
      <c r="C49" s="103"/>
      <c r="D49" s="103"/>
      <c r="E49" s="104"/>
    </row>
    <row r="50" spans="2:5" ht="15.75" customHeight="1">
      <c r="B50" s="113" t="s">
        <v>58</v>
      </c>
      <c r="C50" s="114"/>
      <c r="D50" s="114"/>
      <c r="E50" s="115"/>
    </row>
  </sheetData>
  <sheetProtection/>
  <mergeCells count="12">
    <mergeCell ref="B20:M20"/>
    <mergeCell ref="B2:M2"/>
    <mergeCell ref="B3:M3"/>
    <mergeCell ref="B4:B6"/>
    <mergeCell ref="C4:C6"/>
    <mergeCell ref="B19:M19"/>
    <mergeCell ref="B50:E50"/>
    <mergeCell ref="B44:E44"/>
    <mergeCell ref="F45:H45"/>
    <mergeCell ref="F46:H46"/>
    <mergeCell ref="F47:H47"/>
    <mergeCell ref="B49:E4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5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showGridLines="0" zoomScalePageLayoutView="0" workbookViewId="0" topLeftCell="A1">
      <selection activeCell="B17" sqref="B17:M17"/>
    </sheetView>
  </sheetViews>
  <sheetFormatPr defaultColWidth="11.421875" defaultRowHeight="15"/>
  <cols>
    <col min="6" max="6" width="17.28125" style="0" customWidth="1"/>
    <col min="8" max="8" width="11.8515625" style="0" customWidth="1"/>
    <col min="9" max="9" width="12.7109375" style="0" customWidth="1"/>
    <col min="10" max="10" width="12.421875" style="0" customWidth="1"/>
    <col min="11" max="11" width="12.140625" style="0" customWidth="1"/>
  </cols>
  <sheetData>
    <row r="3" spans="2:13" ht="20.25" customHeight="1">
      <c r="B3" s="123" t="s">
        <v>82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8.75" customHeight="1">
      <c r="B4" s="129" t="s">
        <v>14</v>
      </c>
      <c r="C4" s="129"/>
      <c r="D4" s="129"/>
      <c r="E4" s="129"/>
      <c r="F4" s="129"/>
      <c r="G4" s="127" t="s">
        <v>5</v>
      </c>
      <c r="H4" s="126" t="s">
        <v>15</v>
      </c>
      <c r="I4" s="126"/>
      <c r="J4" s="126"/>
      <c r="K4" s="126"/>
      <c r="L4" s="126"/>
      <c r="M4" s="126"/>
    </row>
    <row r="5" spans="2:13" ht="30">
      <c r="B5" s="130"/>
      <c r="C5" s="130"/>
      <c r="D5" s="130"/>
      <c r="E5" s="130"/>
      <c r="F5" s="130"/>
      <c r="G5" s="128"/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2:13" ht="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5">
      <c r="B7" t="s">
        <v>184</v>
      </c>
      <c r="C7" s="43"/>
      <c r="D7" s="43"/>
      <c r="E7" s="43"/>
      <c r="F7" s="43"/>
      <c r="G7" s="27">
        <f>+G10+G14</f>
        <v>175423</v>
      </c>
      <c r="H7" s="44">
        <f aca="true" t="shared" si="0" ref="H7:M7">+H10+H14</f>
        <v>87342</v>
      </c>
      <c r="I7" s="44">
        <f t="shared" si="0"/>
        <v>15975</v>
      </c>
      <c r="J7" s="44">
        <f t="shared" si="0"/>
        <v>13103</v>
      </c>
      <c r="K7" s="44">
        <f t="shared" si="0"/>
        <v>15507</v>
      </c>
      <c r="L7" s="44">
        <f t="shared" si="0"/>
        <v>30359</v>
      </c>
      <c r="M7" s="44">
        <f t="shared" si="0"/>
        <v>13137</v>
      </c>
    </row>
    <row r="8" spans="2:13" ht="15">
      <c r="B8" s="36" t="s">
        <v>183</v>
      </c>
      <c r="C8" s="43"/>
      <c r="D8" s="43"/>
      <c r="E8" s="43"/>
      <c r="F8" s="43"/>
      <c r="G8" s="86">
        <f>+G7/G12</f>
        <v>0.13601676648192315</v>
      </c>
      <c r="H8" s="86">
        <f aca="true" t="shared" si="1" ref="H8:M8">+H7/H12</f>
        <v>0.1026249001268976</v>
      </c>
      <c r="I8" s="86">
        <f t="shared" si="1"/>
        <v>0.18426243122599398</v>
      </c>
      <c r="J8" s="86">
        <f t="shared" si="1"/>
        <v>0.19134053738317758</v>
      </c>
      <c r="K8" s="86">
        <f t="shared" si="1"/>
        <v>0.1889645759964905</v>
      </c>
      <c r="L8" s="86">
        <f t="shared" si="1"/>
        <v>0.23131371622754218</v>
      </c>
      <c r="M8" s="86">
        <f t="shared" si="1"/>
        <v>0.18727013542409124</v>
      </c>
    </row>
    <row r="9" spans="2:13" ht="15">
      <c r="B9" s="43"/>
      <c r="C9" s="43"/>
      <c r="D9" s="43"/>
      <c r="E9" s="43"/>
      <c r="F9" s="43"/>
      <c r="G9" s="28"/>
      <c r="H9" s="43"/>
      <c r="I9" s="43"/>
      <c r="J9" s="43"/>
      <c r="K9" s="43"/>
      <c r="L9" s="43"/>
      <c r="M9" s="43"/>
    </row>
    <row r="10" spans="2:14" ht="15">
      <c r="B10" s="43" t="s">
        <v>0</v>
      </c>
      <c r="C10" s="43"/>
      <c r="D10" s="43"/>
      <c r="E10" s="43"/>
      <c r="F10" s="43"/>
      <c r="G10" s="27">
        <f>+G12-G11</f>
        <v>23298</v>
      </c>
      <c r="H10" s="44">
        <f aca="true" t="shared" si="2" ref="H10:M10">+H12-H11</f>
        <v>19228</v>
      </c>
      <c r="I10" s="44">
        <f t="shared" si="2"/>
        <v>1092</v>
      </c>
      <c r="J10" s="44">
        <f t="shared" si="2"/>
        <v>454</v>
      </c>
      <c r="K10" s="44">
        <f t="shared" si="2"/>
        <v>446</v>
      </c>
      <c r="L10" s="44">
        <f t="shared" si="2"/>
        <v>1284</v>
      </c>
      <c r="M10" s="44">
        <f t="shared" si="2"/>
        <v>794</v>
      </c>
      <c r="N10" s="1"/>
    </row>
    <row r="11" spans="2:13" ht="15">
      <c r="B11" s="43" t="s">
        <v>1</v>
      </c>
      <c r="C11" s="43"/>
      <c r="D11" s="43"/>
      <c r="E11" s="43"/>
      <c r="F11" s="43"/>
      <c r="G11" s="27">
        <f>SUM(H11:M11)</f>
        <v>1266418</v>
      </c>
      <c r="H11" s="44">
        <v>831852</v>
      </c>
      <c r="I11" s="44">
        <v>85605</v>
      </c>
      <c r="J11" s="44">
        <v>68026</v>
      </c>
      <c r="K11" s="44">
        <v>81617</v>
      </c>
      <c r="L11" s="44">
        <v>129962</v>
      </c>
      <c r="M11" s="44">
        <v>69356</v>
      </c>
    </row>
    <row r="12" spans="2:14" ht="15">
      <c r="B12" s="43" t="s">
        <v>2</v>
      </c>
      <c r="C12" s="43"/>
      <c r="D12" s="43"/>
      <c r="E12" s="43"/>
      <c r="F12" s="43"/>
      <c r="G12" s="27">
        <f>SUM(H12:M12)</f>
        <v>1289716</v>
      </c>
      <c r="H12" s="44">
        <v>851080</v>
      </c>
      <c r="I12" s="44">
        <v>86697</v>
      </c>
      <c r="J12" s="44">
        <v>68480</v>
      </c>
      <c r="K12" s="44">
        <v>82063</v>
      </c>
      <c r="L12" s="44">
        <v>131246</v>
      </c>
      <c r="M12" s="44">
        <v>70150</v>
      </c>
      <c r="N12" s="1"/>
    </row>
    <row r="13" spans="2:13" ht="15">
      <c r="B13" s="43"/>
      <c r="C13" s="43"/>
      <c r="D13" s="43"/>
      <c r="E13" s="43"/>
      <c r="F13" s="43"/>
      <c r="G13" s="28"/>
      <c r="H13" s="43"/>
      <c r="I13" s="43"/>
      <c r="J13" s="43"/>
      <c r="K13" s="43"/>
      <c r="L13" s="43"/>
      <c r="M13" s="43"/>
    </row>
    <row r="14" spans="2:14" ht="15">
      <c r="B14" s="43" t="s">
        <v>3</v>
      </c>
      <c r="C14" s="43"/>
      <c r="D14" s="43"/>
      <c r="E14" s="43"/>
      <c r="F14" s="43"/>
      <c r="G14" s="27">
        <f>+G15+G16</f>
        <v>152125</v>
      </c>
      <c r="H14" s="44">
        <f aca="true" t="shared" si="3" ref="H14:M14">+H15+H16</f>
        <v>68114</v>
      </c>
      <c r="I14" s="44">
        <f t="shared" si="3"/>
        <v>14883</v>
      </c>
      <c r="J14" s="44">
        <f t="shared" si="3"/>
        <v>12649</v>
      </c>
      <c r="K14" s="44">
        <f t="shared" si="3"/>
        <v>15061</v>
      </c>
      <c r="L14" s="44">
        <f t="shared" si="3"/>
        <v>29075</v>
      </c>
      <c r="M14" s="44">
        <f t="shared" si="3"/>
        <v>12343</v>
      </c>
      <c r="N14" s="1"/>
    </row>
    <row r="15" spans="2:14" ht="15">
      <c r="B15" s="124" t="s">
        <v>4</v>
      </c>
      <c r="C15" s="124"/>
      <c r="D15" s="124"/>
      <c r="E15" s="124"/>
      <c r="F15" s="124"/>
      <c r="G15" s="27">
        <f>SUM(H15:M15)</f>
        <v>121256</v>
      </c>
      <c r="H15" s="44">
        <v>53467</v>
      </c>
      <c r="I15" s="44">
        <v>11725</v>
      </c>
      <c r="J15" s="44">
        <v>10304</v>
      </c>
      <c r="K15" s="44">
        <v>13054</v>
      </c>
      <c r="L15" s="44">
        <v>23502</v>
      </c>
      <c r="M15" s="44">
        <v>9204</v>
      </c>
      <c r="N15" s="1"/>
    </row>
    <row r="16" spans="2:13" ht="15">
      <c r="B16" s="124" t="s">
        <v>13</v>
      </c>
      <c r="C16" s="124"/>
      <c r="D16" s="124"/>
      <c r="E16" s="124"/>
      <c r="F16" s="124"/>
      <c r="G16" s="27">
        <f>SUM(H16:M16)</f>
        <v>30869</v>
      </c>
      <c r="H16" s="44">
        <f>8219+6428</f>
        <v>14647</v>
      </c>
      <c r="I16" s="44">
        <f>2318+840</f>
        <v>3158</v>
      </c>
      <c r="J16" s="44">
        <f>1422+923</f>
        <v>2345</v>
      </c>
      <c r="K16" s="44">
        <f>1257+750</f>
        <v>2007</v>
      </c>
      <c r="L16" s="44">
        <f>3874+1699</f>
        <v>5573</v>
      </c>
      <c r="M16" s="44">
        <f>2094+1045</f>
        <v>3139</v>
      </c>
    </row>
    <row r="17" spans="2:13" ht="15">
      <c r="B17" s="125" t="s">
        <v>175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27" ht="12" customHeight="1">
      <c r="A27" s="3" t="s">
        <v>12</v>
      </c>
    </row>
  </sheetData>
  <sheetProtection/>
  <mergeCells count="7">
    <mergeCell ref="B3:M3"/>
    <mergeCell ref="B15:F15"/>
    <mergeCell ref="B16:F16"/>
    <mergeCell ref="B17:M17"/>
    <mergeCell ref="H4:M4"/>
    <mergeCell ref="G4:G5"/>
    <mergeCell ref="B4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7"/>
  <sheetViews>
    <sheetView showGridLines="0" zoomScalePageLayoutView="0" workbookViewId="0" topLeftCell="A1">
      <selection activeCell="B17" sqref="B17:M17"/>
    </sheetView>
  </sheetViews>
  <sheetFormatPr defaultColWidth="11.421875" defaultRowHeight="15"/>
  <cols>
    <col min="6" max="6" width="19.00390625" style="0" customWidth="1"/>
    <col min="9" max="9" width="11.28125" style="0" customWidth="1"/>
    <col min="10" max="10" width="13.140625" style="0" customWidth="1"/>
    <col min="11" max="11" width="11.00390625" style="0" customWidth="1"/>
  </cols>
  <sheetData>
    <row r="3" spans="2:13" ht="21" customHeight="1">
      <c r="B3" s="123" t="s">
        <v>81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8.75" customHeight="1">
      <c r="B4" s="129" t="s">
        <v>14</v>
      </c>
      <c r="C4" s="129"/>
      <c r="D4" s="129"/>
      <c r="E4" s="129"/>
      <c r="F4" s="129"/>
      <c r="G4" s="127" t="s">
        <v>5</v>
      </c>
      <c r="H4" s="126" t="s">
        <v>15</v>
      </c>
      <c r="I4" s="126"/>
      <c r="J4" s="126"/>
      <c r="K4" s="126"/>
      <c r="L4" s="126"/>
      <c r="M4" s="126"/>
    </row>
    <row r="5" spans="2:13" ht="30">
      <c r="B5" s="130"/>
      <c r="C5" s="130"/>
      <c r="D5" s="130"/>
      <c r="E5" s="130"/>
      <c r="F5" s="130"/>
      <c r="G5" s="128"/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2:13" ht="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5">
      <c r="B7" t="s">
        <v>184</v>
      </c>
      <c r="C7" s="43"/>
      <c r="D7" s="43"/>
      <c r="E7" s="43"/>
      <c r="F7" s="43"/>
      <c r="G7" s="27">
        <f>+G10+G14</f>
        <v>187249</v>
      </c>
      <c r="H7" s="44">
        <f aca="true" t="shared" si="0" ref="H7:M7">+H10+H14</f>
        <v>99120</v>
      </c>
      <c r="I7" s="44">
        <f t="shared" si="0"/>
        <v>16391</v>
      </c>
      <c r="J7" s="44">
        <f t="shared" si="0"/>
        <v>13971</v>
      </c>
      <c r="K7" s="44">
        <f t="shared" si="0"/>
        <v>13831</v>
      </c>
      <c r="L7" s="44">
        <f t="shared" si="0"/>
        <v>30291</v>
      </c>
      <c r="M7" s="44">
        <f t="shared" si="0"/>
        <v>13645</v>
      </c>
    </row>
    <row r="8" spans="2:13" ht="15">
      <c r="B8" s="36" t="s">
        <v>183</v>
      </c>
      <c r="C8" s="43"/>
      <c r="D8" s="43"/>
      <c r="E8" s="43"/>
      <c r="F8" s="43"/>
      <c r="G8" s="86">
        <f>+G7/G12</f>
        <v>0.14104812308953157</v>
      </c>
      <c r="H8" s="86">
        <f aca="true" t="shared" si="1" ref="H8:M8">+H7/H12</f>
        <v>0.11322526367253316</v>
      </c>
      <c r="I8" s="86">
        <f t="shared" si="1"/>
        <v>0.18063101286049613</v>
      </c>
      <c r="J8" s="86">
        <f t="shared" si="1"/>
        <v>0.20262215196298822</v>
      </c>
      <c r="K8" s="86">
        <f t="shared" si="1"/>
        <v>0.16638396670155303</v>
      </c>
      <c r="L8" s="86">
        <f t="shared" si="1"/>
        <v>0.22098443894858943</v>
      </c>
      <c r="M8" s="86">
        <f t="shared" si="1"/>
        <v>0.1888921189971898</v>
      </c>
    </row>
    <row r="9" spans="2:13" ht="15">
      <c r="B9" s="43"/>
      <c r="C9" s="43"/>
      <c r="D9" s="43"/>
      <c r="E9" s="43"/>
      <c r="F9" s="43"/>
      <c r="G9" s="28"/>
      <c r="H9" s="43"/>
      <c r="I9" s="43"/>
      <c r="J9" s="43"/>
      <c r="K9" s="43"/>
      <c r="L9" s="43"/>
      <c r="M9" s="43"/>
    </row>
    <row r="10" spans="2:14" ht="15">
      <c r="B10" s="43" t="s">
        <v>0</v>
      </c>
      <c r="C10" s="43"/>
      <c r="D10" s="43"/>
      <c r="E10" s="43"/>
      <c r="F10" s="43"/>
      <c r="G10" s="27">
        <f>+G12-G11</f>
        <v>30032</v>
      </c>
      <c r="H10" s="44">
        <f aca="true" t="shared" si="2" ref="H10:M10">+H12-H11</f>
        <v>24325</v>
      </c>
      <c r="I10" s="44">
        <f t="shared" si="2"/>
        <v>1437</v>
      </c>
      <c r="J10" s="44">
        <f t="shared" si="2"/>
        <v>845</v>
      </c>
      <c r="K10" s="44">
        <f t="shared" si="2"/>
        <v>882</v>
      </c>
      <c r="L10" s="44">
        <f t="shared" si="2"/>
        <v>1650</v>
      </c>
      <c r="M10" s="44">
        <f t="shared" si="2"/>
        <v>893</v>
      </c>
      <c r="N10" s="1"/>
    </row>
    <row r="11" spans="2:13" ht="15">
      <c r="B11" s="43" t="s">
        <v>1</v>
      </c>
      <c r="C11" s="43"/>
      <c r="D11" s="43"/>
      <c r="E11" s="43"/>
      <c r="F11" s="43"/>
      <c r="G11" s="27">
        <f>SUM(H11:M11)</f>
        <v>1297522</v>
      </c>
      <c r="H11" s="44">
        <v>851098</v>
      </c>
      <c r="I11" s="44">
        <v>89306</v>
      </c>
      <c r="J11" s="44">
        <v>68106</v>
      </c>
      <c r="K11" s="44">
        <v>82245</v>
      </c>
      <c r="L11" s="44">
        <v>135423</v>
      </c>
      <c r="M11" s="44">
        <v>71344</v>
      </c>
    </row>
    <row r="12" spans="2:14" ht="15">
      <c r="B12" s="43" t="s">
        <v>2</v>
      </c>
      <c r="C12" s="43"/>
      <c r="D12" s="43"/>
      <c r="E12" s="43"/>
      <c r="F12" s="43"/>
      <c r="G12" s="27">
        <f>SUM(H12:M12)</f>
        <v>1327554</v>
      </c>
      <c r="H12" s="44">
        <v>875423</v>
      </c>
      <c r="I12" s="44">
        <v>90743</v>
      </c>
      <c r="J12" s="44">
        <v>68951</v>
      </c>
      <c r="K12" s="44">
        <v>83127</v>
      </c>
      <c r="L12" s="44">
        <v>137073</v>
      </c>
      <c r="M12" s="44">
        <v>72237</v>
      </c>
      <c r="N12" s="1"/>
    </row>
    <row r="13" spans="2:13" ht="15">
      <c r="B13" s="43"/>
      <c r="C13" s="43"/>
      <c r="D13" s="43"/>
      <c r="E13" s="43"/>
      <c r="F13" s="43"/>
      <c r="G13" s="28"/>
      <c r="H13" s="43"/>
      <c r="I13" s="43"/>
      <c r="J13" s="43"/>
      <c r="K13" s="43"/>
      <c r="L13" s="43"/>
      <c r="M13" s="43"/>
    </row>
    <row r="14" spans="2:14" ht="15">
      <c r="B14" s="43" t="s">
        <v>3</v>
      </c>
      <c r="C14" s="43"/>
      <c r="D14" s="43"/>
      <c r="E14" s="43"/>
      <c r="F14" s="43"/>
      <c r="G14" s="27">
        <f>+G15+G16</f>
        <v>157217</v>
      </c>
      <c r="H14" s="44">
        <f aca="true" t="shared" si="3" ref="H14:M14">+H15+H16</f>
        <v>74795</v>
      </c>
      <c r="I14" s="44">
        <f t="shared" si="3"/>
        <v>14954</v>
      </c>
      <c r="J14" s="44">
        <f t="shared" si="3"/>
        <v>13126</v>
      </c>
      <c r="K14" s="44">
        <f t="shared" si="3"/>
        <v>12949</v>
      </c>
      <c r="L14" s="44">
        <f t="shared" si="3"/>
        <v>28641</v>
      </c>
      <c r="M14" s="44">
        <f t="shared" si="3"/>
        <v>12752</v>
      </c>
      <c r="N14" s="1"/>
    </row>
    <row r="15" spans="2:14" ht="15">
      <c r="B15" s="124" t="s">
        <v>4</v>
      </c>
      <c r="C15" s="124"/>
      <c r="D15" s="124"/>
      <c r="E15" s="124"/>
      <c r="F15" s="124"/>
      <c r="G15" s="27">
        <f>SUM(H15:M15)</f>
        <v>126541</v>
      </c>
      <c r="H15" s="44">
        <v>58264</v>
      </c>
      <c r="I15" s="44">
        <v>12957</v>
      </c>
      <c r="J15" s="44">
        <v>10755</v>
      </c>
      <c r="K15" s="44">
        <v>11288</v>
      </c>
      <c r="L15" s="44">
        <v>23902</v>
      </c>
      <c r="M15" s="44">
        <v>9375</v>
      </c>
      <c r="N15" s="1"/>
    </row>
    <row r="16" spans="2:13" ht="15">
      <c r="B16" s="124" t="s">
        <v>13</v>
      </c>
      <c r="C16" s="124"/>
      <c r="D16" s="124"/>
      <c r="E16" s="124"/>
      <c r="F16" s="124"/>
      <c r="G16" s="27">
        <f>SUM(H16:M16)</f>
        <v>30676</v>
      </c>
      <c r="H16" s="57">
        <v>16531</v>
      </c>
      <c r="I16" s="57">
        <v>1997</v>
      </c>
      <c r="J16" s="57">
        <v>2371</v>
      </c>
      <c r="K16" s="57">
        <v>1661</v>
      </c>
      <c r="L16" s="57">
        <v>4739</v>
      </c>
      <c r="M16" s="57">
        <v>3377</v>
      </c>
    </row>
    <row r="17" spans="2:13" ht="15">
      <c r="B17" s="131" t="s">
        <v>176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27" ht="12" customHeight="1">
      <c r="A27" s="3" t="s">
        <v>12</v>
      </c>
    </row>
  </sheetData>
  <sheetProtection/>
  <mergeCells count="7">
    <mergeCell ref="B17:M17"/>
    <mergeCell ref="B3:M3"/>
    <mergeCell ref="B4:F5"/>
    <mergeCell ref="G4:G5"/>
    <mergeCell ref="H4:M4"/>
    <mergeCell ref="B15:F15"/>
    <mergeCell ref="B16:F1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J28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B18" sqref="B18:CJ18"/>
    </sheetView>
  </sheetViews>
  <sheetFormatPr defaultColWidth="11.421875" defaultRowHeight="15"/>
  <cols>
    <col min="6" max="6" width="6.00390625" style="0" customWidth="1"/>
    <col min="7" max="7" width="18.00390625" style="0" customWidth="1"/>
    <col min="9" max="9" width="11.28125" style="0" customWidth="1"/>
    <col min="10" max="10" width="14.00390625" style="0" bestFit="1" customWidth="1"/>
    <col min="11" max="11" width="11.00390625" style="0" customWidth="1"/>
    <col min="16" max="16" width="12.8515625" style="0" customWidth="1"/>
    <col min="23" max="23" width="13.8515625" style="0" customWidth="1"/>
    <col min="26" max="26" width="11.421875" style="0" customWidth="1"/>
    <col min="70" max="70" width="11.7109375" style="0" customWidth="1"/>
    <col min="71" max="71" width="10.57421875" style="0" customWidth="1"/>
    <col min="83" max="83" width="10.7109375" style="0" customWidth="1"/>
    <col min="84" max="84" width="10.00390625" style="0" customWidth="1"/>
  </cols>
  <sheetData>
    <row r="3" spans="2:88" ht="21" customHeight="1">
      <c r="B3" s="134" t="s">
        <v>171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</row>
    <row r="4" spans="2:13" ht="18.75" customHeight="1">
      <c r="B4" s="135" t="s">
        <v>14</v>
      </c>
      <c r="C4" s="135"/>
      <c r="D4" s="135"/>
      <c r="E4" s="135"/>
      <c r="F4" s="135"/>
      <c r="G4" s="136" t="s">
        <v>91</v>
      </c>
      <c r="H4" s="130" t="s">
        <v>86</v>
      </c>
      <c r="I4" s="130"/>
      <c r="J4" s="130"/>
      <c r="K4" s="130"/>
      <c r="L4" s="130"/>
      <c r="M4" s="130"/>
    </row>
    <row r="5" spans="2:88" ht="30">
      <c r="B5" s="130"/>
      <c r="C5" s="130"/>
      <c r="D5" s="130"/>
      <c r="E5" s="130"/>
      <c r="F5" s="130"/>
      <c r="G5" s="128"/>
      <c r="H5" s="60" t="s">
        <v>89</v>
      </c>
      <c r="I5" s="60" t="s">
        <v>90</v>
      </c>
      <c r="J5" s="60" t="s">
        <v>92</v>
      </c>
      <c r="K5" s="60" t="s">
        <v>93</v>
      </c>
      <c r="L5" s="60" t="s">
        <v>94</v>
      </c>
      <c r="M5" s="60" t="s">
        <v>95</v>
      </c>
      <c r="N5" s="60" t="s">
        <v>96</v>
      </c>
      <c r="O5" s="60" t="s">
        <v>97</v>
      </c>
      <c r="P5" s="60" t="s">
        <v>98</v>
      </c>
      <c r="Q5" s="60" t="s">
        <v>99</v>
      </c>
      <c r="R5" s="60" t="s">
        <v>100</v>
      </c>
      <c r="S5" s="60" t="s">
        <v>101</v>
      </c>
      <c r="T5" s="60" t="s">
        <v>102</v>
      </c>
      <c r="U5" s="60" t="s">
        <v>103</v>
      </c>
      <c r="V5" s="60" t="s">
        <v>104</v>
      </c>
      <c r="W5" s="60" t="s">
        <v>105</v>
      </c>
      <c r="X5" s="60" t="s">
        <v>106</v>
      </c>
      <c r="Y5" s="60" t="s">
        <v>107</v>
      </c>
      <c r="Z5" s="60" t="s">
        <v>108</v>
      </c>
      <c r="AA5" s="60" t="s">
        <v>109</v>
      </c>
      <c r="AB5" s="67" t="s">
        <v>110</v>
      </c>
      <c r="AC5" s="67" t="s">
        <v>111</v>
      </c>
      <c r="AD5" s="67" t="s">
        <v>112</v>
      </c>
      <c r="AE5" s="67" t="s">
        <v>113</v>
      </c>
      <c r="AF5" s="67" t="s">
        <v>114</v>
      </c>
      <c r="AG5" s="67" t="s">
        <v>115</v>
      </c>
      <c r="AH5" s="67" t="s">
        <v>116</v>
      </c>
      <c r="AI5" s="67" t="s">
        <v>117</v>
      </c>
      <c r="AJ5" s="67" t="s">
        <v>118</v>
      </c>
      <c r="AK5" s="67" t="s">
        <v>119</v>
      </c>
      <c r="AL5" s="67" t="s">
        <v>120</v>
      </c>
      <c r="AM5" s="67" t="s">
        <v>121</v>
      </c>
      <c r="AN5" s="67" t="s">
        <v>122</v>
      </c>
      <c r="AO5" s="67" t="s">
        <v>123</v>
      </c>
      <c r="AP5" s="67" t="s">
        <v>124</v>
      </c>
      <c r="AQ5" s="68" t="s">
        <v>125</v>
      </c>
      <c r="AR5" s="68" t="s">
        <v>126</v>
      </c>
      <c r="AS5" s="68" t="s">
        <v>127</v>
      </c>
      <c r="AT5" s="68" t="s">
        <v>128</v>
      </c>
      <c r="AU5" s="68" t="s">
        <v>129</v>
      </c>
      <c r="AV5" s="68" t="s">
        <v>130</v>
      </c>
      <c r="AW5" s="68" t="s">
        <v>131</v>
      </c>
      <c r="AX5" s="68" t="s">
        <v>132</v>
      </c>
      <c r="AY5" s="69" t="s">
        <v>133</v>
      </c>
      <c r="AZ5" s="69" t="s">
        <v>134</v>
      </c>
      <c r="BA5" s="69" t="s">
        <v>135</v>
      </c>
      <c r="BB5" s="69" t="s">
        <v>136</v>
      </c>
      <c r="BC5" s="69" t="s">
        <v>137</v>
      </c>
      <c r="BD5" s="69" t="s">
        <v>138</v>
      </c>
      <c r="BE5" s="69" t="s">
        <v>139</v>
      </c>
      <c r="BF5" s="69" t="s">
        <v>140</v>
      </c>
      <c r="BG5" s="69" t="s">
        <v>141</v>
      </c>
      <c r="BH5" s="69" t="s">
        <v>142</v>
      </c>
      <c r="BI5" s="61" t="s">
        <v>143</v>
      </c>
      <c r="BJ5" s="61" t="s">
        <v>144</v>
      </c>
      <c r="BK5" s="61" t="s">
        <v>145</v>
      </c>
      <c r="BL5" s="61" t="s">
        <v>146</v>
      </c>
      <c r="BM5" s="61" t="s">
        <v>147</v>
      </c>
      <c r="BN5" s="61" t="s">
        <v>148</v>
      </c>
      <c r="BO5" s="61" t="s">
        <v>149</v>
      </c>
      <c r="BP5" s="61" t="s">
        <v>150</v>
      </c>
      <c r="BQ5" s="61" t="s">
        <v>151</v>
      </c>
      <c r="BR5" s="61" t="s">
        <v>152</v>
      </c>
      <c r="BS5" s="61" t="s">
        <v>153</v>
      </c>
      <c r="BT5" s="62" t="s">
        <v>154</v>
      </c>
      <c r="BU5" s="62" t="s">
        <v>155</v>
      </c>
      <c r="BV5" s="62" t="s">
        <v>156</v>
      </c>
      <c r="BW5" s="62" t="s">
        <v>157</v>
      </c>
      <c r="BX5" s="62" t="s">
        <v>158</v>
      </c>
      <c r="BY5" s="62" t="s">
        <v>159</v>
      </c>
      <c r="BZ5" s="62" t="s">
        <v>160</v>
      </c>
      <c r="CA5" s="62" t="s">
        <v>161</v>
      </c>
      <c r="CB5" s="62" t="s">
        <v>162</v>
      </c>
      <c r="CC5" s="62" t="s">
        <v>163</v>
      </c>
      <c r="CD5" s="62" t="s">
        <v>164</v>
      </c>
      <c r="CE5" s="70" t="s">
        <v>165</v>
      </c>
      <c r="CF5" s="70" t="s">
        <v>166</v>
      </c>
      <c r="CG5" s="70" t="s">
        <v>167</v>
      </c>
      <c r="CH5" s="70" t="s">
        <v>168</v>
      </c>
      <c r="CI5" s="70" t="s">
        <v>169</v>
      </c>
      <c r="CJ5" s="70" t="s">
        <v>170</v>
      </c>
    </row>
    <row r="6" spans="2:88" ht="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2:88" ht="15">
      <c r="B7" s="132" t="s">
        <v>184</v>
      </c>
      <c r="C7" s="124"/>
      <c r="D7" s="124"/>
      <c r="E7" s="124"/>
      <c r="F7" s="124"/>
      <c r="G7" s="63">
        <f>+G10+G14</f>
        <v>171187</v>
      </c>
      <c r="H7" s="64">
        <f aca="true" t="shared" si="0" ref="H7:BS7">+H10+H14</f>
        <v>14586</v>
      </c>
      <c r="I7" s="64">
        <f t="shared" si="0"/>
        <v>1916</v>
      </c>
      <c r="J7" s="64">
        <f t="shared" si="0"/>
        <v>7182</v>
      </c>
      <c r="K7" s="64">
        <f t="shared" si="0"/>
        <v>1157</v>
      </c>
      <c r="L7" s="64">
        <f t="shared" si="0"/>
        <v>391</v>
      </c>
      <c r="M7" s="64">
        <f t="shared" si="0"/>
        <v>2162</v>
      </c>
      <c r="N7" s="64">
        <f t="shared" si="0"/>
        <v>913</v>
      </c>
      <c r="O7" s="64">
        <f t="shared" si="0"/>
        <v>3973</v>
      </c>
      <c r="P7" s="64">
        <f t="shared" si="0"/>
        <v>1226</v>
      </c>
      <c r="Q7" s="64">
        <f t="shared" si="0"/>
        <v>3942</v>
      </c>
      <c r="R7" s="64">
        <f t="shared" si="0"/>
        <v>1554</v>
      </c>
      <c r="S7" s="64">
        <f t="shared" si="0"/>
        <v>954</v>
      </c>
      <c r="T7" s="64">
        <f t="shared" si="0"/>
        <v>2423</v>
      </c>
      <c r="U7" s="64">
        <f t="shared" si="0"/>
        <v>1159</v>
      </c>
      <c r="V7" s="64">
        <f t="shared" si="0"/>
        <v>1285</v>
      </c>
      <c r="W7" s="64">
        <f t="shared" si="0"/>
        <v>273</v>
      </c>
      <c r="X7" s="64">
        <f t="shared" si="0"/>
        <v>154</v>
      </c>
      <c r="Y7" s="64">
        <f t="shared" si="0"/>
        <v>2265</v>
      </c>
      <c r="Z7" s="64">
        <f t="shared" si="0"/>
        <v>5644</v>
      </c>
      <c r="AA7" s="64">
        <f t="shared" si="0"/>
        <v>514</v>
      </c>
      <c r="AB7" s="64">
        <f t="shared" si="0"/>
        <v>8673</v>
      </c>
      <c r="AC7" s="64">
        <f t="shared" si="0"/>
        <v>2808</v>
      </c>
      <c r="AD7" s="64">
        <f t="shared" si="0"/>
        <v>2224</v>
      </c>
      <c r="AE7" s="64">
        <f t="shared" si="0"/>
        <v>222</v>
      </c>
      <c r="AF7" s="64">
        <f t="shared" si="0"/>
        <v>644</v>
      </c>
      <c r="AG7" s="64">
        <f t="shared" si="0"/>
        <v>1587</v>
      </c>
      <c r="AH7" s="64">
        <f t="shared" si="0"/>
        <v>1085</v>
      </c>
      <c r="AI7" s="64">
        <f t="shared" si="0"/>
        <v>896</v>
      </c>
      <c r="AJ7" s="64">
        <f t="shared" si="0"/>
        <v>651</v>
      </c>
      <c r="AK7" s="64">
        <f t="shared" si="0"/>
        <v>6411</v>
      </c>
      <c r="AL7" s="64">
        <f t="shared" si="0"/>
        <v>295</v>
      </c>
      <c r="AM7" s="64">
        <f t="shared" si="0"/>
        <v>633</v>
      </c>
      <c r="AN7" s="64">
        <f t="shared" si="0"/>
        <v>3071</v>
      </c>
      <c r="AO7" s="64">
        <f t="shared" si="0"/>
        <v>1674</v>
      </c>
      <c r="AP7" s="64">
        <f t="shared" si="0"/>
        <v>929</v>
      </c>
      <c r="AQ7" s="64">
        <f t="shared" si="0"/>
        <v>3677</v>
      </c>
      <c r="AR7" s="64">
        <f t="shared" si="0"/>
        <v>1528</v>
      </c>
      <c r="AS7" s="64">
        <f t="shared" si="0"/>
        <v>2922</v>
      </c>
      <c r="AT7" s="64">
        <f t="shared" si="0"/>
        <v>569</v>
      </c>
      <c r="AU7" s="64">
        <f t="shared" si="0"/>
        <v>2891</v>
      </c>
      <c r="AV7" s="64">
        <f t="shared" si="0"/>
        <v>331</v>
      </c>
      <c r="AW7" s="64">
        <f t="shared" si="0"/>
        <v>1190</v>
      </c>
      <c r="AX7" s="64">
        <f t="shared" si="0"/>
        <v>981</v>
      </c>
      <c r="AY7" s="64">
        <f t="shared" si="0"/>
        <v>3539</v>
      </c>
      <c r="AZ7" s="64">
        <f t="shared" si="0"/>
        <v>929</v>
      </c>
      <c r="BA7" s="64">
        <f t="shared" si="0"/>
        <v>1006</v>
      </c>
      <c r="BB7" s="64">
        <f t="shared" si="0"/>
        <v>901</v>
      </c>
      <c r="BC7" s="64">
        <f t="shared" si="0"/>
        <v>1259</v>
      </c>
      <c r="BD7" s="64">
        <f t="shared" si="0"/>
        <v>482</v>
      </c>
      <c r="BE7" s="64">
        <f t="shared" si="0"/>
        <v>537</v>
      </c>
      <c r="BF7" s="64">
        <f t="shared" si="0"/>
        <v>402</v>
      </c>
      <c r="BG7" s="64">
        <f t="shared" si="0"/>
        <v>611</v>
      </c>
      <c r="BH7" s="64">
        <f t="shared" si="0"/>
        <v>3468</v>
      </c>
      <c r="BI7" s="64">
        <f t="shared" si="0"/>
        <v>2409</v>
      </c>
      <c r="BJ7" s="64">
        <f t="shared" si="0"/>
        <v>2342</v>
      </c>
      <c r="BK7" s="64">
        <f t="shared" si="0"/>
        <v>2092</v>
      </c>
      <c r="BL7" s="64">
        <f t="shared" si="0"/>
        <v>920</v>
      </c>
      <c r="BM7" s="64">
        <f t="shared" si="0"/>
        <v>1648</v>
      </c>
      <c r="BN7" s="64">
        <f t="shared" si="0"/>
        <v>1317</v>
      </c>
      <c r="BO7" s="64">
        <f t="shared" si="0"/>
        <v>969</v>
      </c>
      <c r="BP7" s="64">
        <f t="shared" si="0"/>
        <v>601</v>
      </c>
      <c r="BQ7" s="64">
        <f t="shared" si="0"/>
        <v>545</v>
      </c>
      <c r="BR7" s="64">
        <f t="shared" si="0"/>
        <v>1261</v>
      </c>
      <c r="BS7" s="64">
        <f t="shared" si="0"/>
        <v>254</v>
      </c>
      <c r="BT7" s="64">
        <f aca="true" t="shared" si="1" ref="BT7:CJ7">+BT10+BT14</f>
        <v>6486</v>
      </c>
      <c r="BU7" s="64">
        <f t="shared" si="1"/>
        <v>1268</v>
      </c>
      <c r="BV7" s="64">
        <f t="shared" si="1"/>
        <v>3143</v>
      </c>
      <c r="BW7" s="64">
        <f t="shared" si="1"/>
        <v>606</v>
      </c>
      <c r="BX7" s="64">
        <f t="shared" si="1"/>
        <v>1994</v>
      </c>
      <c r="BY7" s="64">
        <f t="shared" si="1"/>
        <v>1259</v>
      </c>
      <c r="BZ7" s="64">
        <f t="shared" si="1"/>
        <v>2477</v>
      </c>
      <c r="CA7" s="64">
        <f t="shared" si="1"/>
        <v>2219</v>
      </c>
      <c r="CB7" s="64">
        <f t="shared" si="1"/>
        <v>688</v>
      </c>
      <c r="CC7" s="64">
        <f t="shared" si="1"/>
        <v>2396</v>
      </c>
      <c r="CD7" s="64">
        <f t="shared" si="1"/>
        <v>672</v>
      </c>
      <c r="CE7" s="64">
        <f t="shared" si="1"/>
        <v>5270</v>
      </c>
      <c r="CF7" s="64">
        <f t="shared" si="1"/>
        <v>5906</v>
      </c>
      <c r="CG7" s="64">
        <f t="shared" si="1"/>
        <v>3095</v>
      </c>
      <c r="CH7" s="64">
        <f t="shared" si="1"/>
        <v>2256</v>
      </c>
      <c r="CI7" s="64">
        <f t="shared" si="1"/>
        <v>2496</v>
      </c>
      <c r="CJ7" s="64">
        <f t="shared" si="1"/>
        <v>1899</v>
      </c>
    </row>
    <row r="8" spans="2:88" ht="15">
      <c r="B8" s="36" t="s">
        <v>183</v>
      </c>
      <c r="C8" s="83"/>
      <c r="D8" s="83"/>
      <c r="E8" s="83"/>
      <c r="F8" s="83"/>
      <c r="G8" s="87">
        <f>+G7/G12</f>
        <v>0.17830159004601615</v>
      </c>
      <c r="H8" s="87">
        <f aca="true" t="shared" si="2" ref="H8:BS8">+H7/H12</f>
        <v>0.17881354893283152</v>
      </c>
      <c r="I8" s="87">
        <f t="shared" si="2"/>
        <v>0.141632170313424</v>
      </c>
      <c r="J8" s="87">
        <f t="shared" si="2"/>
        <v>0.14823529411764705</v>
      </c>
      <c r="K8" s="87">
        <f t="shared" si="2"/>
        <v>0.15430781541744465</v>
      </c>
      <c r="L8" s="87">
        <f t="shared" si="2"/>
        <v>0.11416058394160584</v>
      </c>
      <c r="M8" s="87">
        <f t="shared" si="2"/>
        <v>0.17766455748212673</v>
      </c>
      <c r="N8" s="87">
        <f t="shared" si="2"/>
        <v>0.16329815775353246</v>
      </c>
      <c r="O8" s="87">
        <f t="shared" si="2"/>
        <v>0.12922846734322144</v>
      </c>
      <c r="P8" s="87">
        <f t="shared" si="2"/>
        <v>0.1398106967727221</v>
      </c>
      <c r="Q8" s="87">
        <f t="shared" si="2"/>
        <v>0.23422459893048128</v>
      </c>
      <c r="R8" s="87">
        <f t="shared" si="2"/>
        <v>0.10991653699250248</v>
      </c>
      <c r="S8" s="87">
        <f t="shared" si="2"/>
        <v>0.20893561103810776</v>
      </c>
      <c r="T8" s="87">
        <f t="shared" si="2"/>
        <v>0.12781558263438308</v>
      </c>
      <c r="U8" s="87">
        <f t="shared" si="2"/>
        <v>0.08502677719903162</v>
      </c>
      <c r="V8" s="87">
        <f t="shared" si="2"/>
        <v>0.086131778269321</v>
      </c>
      <c r="W8" s="87">
        <f t="shared" si="2"/>
        <v>0.2127825409197194</v>
      </c>
      <c r="X8" s="87">
        <f t="shared" si="2"/>
        <v>0.09612983770287141</v>
      </c>
      <c r="Y8" s="87">
        <f t="shared" si="2"/>
        <v>0.14283912467679888</v>
      </c>
      <c r="Z8" s="87">
        <f t="shared" si="2"/>
        <v>0.19241127740087954</v>
      </c>
      <c r="AA8" s="87">
        <f t="shared" si="2"/>
        <v>0.1825284090909091</v>
      </c>
      <c r="AB8" s="87">
        <f t="shared" si="2"/>
        <v>0.15186748148277854</v>
      </c>
      <c r="AC8" s="87">
        <f t="shared" si="2"/>
        <v>0.1616580310880829</v>
      </c>
      <c r="AD8" s="87">
        <f t="shared" si="2"/>
        <v>0.13515648738985112</v>
      </c>
      <c r="AE8" s="87">
        <f t="shared" si="2"/>
        <v>0.15405968077723803</v>
      </c>
      <c r="AF8" s="87">
        <f t="shared" si="2"/>
        <v>0.11017964071856287</v>
      </c>
      <c r="AG8" s="87">
        <f t="shared" si="2"/>
        <v>0.1705534658785599</v>
      </c>
      <c r="AH8" s="87">
        <f t="shared" si="2"/>
        <v>0.14600995828286906</v>
      </c>
      <c r="AI8" s="87">
        <f t="shared" si="2"/>
        <v>0.14744117163073886</v>
      </c>
      <c r="AJ8" s="87">
        <f t="shared" si="2"/>
        <v>0.155</v>
      </c>
      <c r="AK8" s="87">
        <f t="shared" si="2"/>
        <v>0.2118988596926128</v>
      </c>
      <c r="AL8" s="87">
        <f t="shared" si="2"/>
        <v>0.11216730038022814</v>
      </c>
      <c r="AM8" s="87">
        <f t="shared" si="2"/>
        <v>0.1567219608814063</v>
      </c>
      <c r="AN8" s="87">
        <f t="shared" si="2"/>
        <v>0.3686674669867947</v>
      </c>
      <c r="AO8" s="87">
        <f t="shared" si="2"/>
        <v>0.39323467230443976</v>
      </c>
      <c r="AP8" s="87">
        <f t="shared" si="2"/>
        <v>0.29728</v>
      </c>
      <c r="AQ8" s="87">
        <f t="shared" si="2"/>
        <v>0.11817071603033809</v>
      </c>
      <c r="AR8" s="87">
        <f t="shared" si="2"/>
        <v>0.12478562678644345</v>
      </c>
      <c r="AS8" s="87">
        <f t="shared" si="2"/>
        <v>0.15071178048277284</v>
      </c>
      <c r="AT8" s="87">
        <f t="shared" si="2"/>
        <v>0.1624785836664763</v>
      </c>
      <c r="AU8" s="87">
        <f t="shared" si="2"/>
        <v>0.16689758688373166</v>
      </c>
      <c r="AV8" s="87">
        <f t="shared" si="2"/>
        <v>0.12010159651669086</v>
      </c>
      <c r="AW8" s="87">
        <f t="shared" si="2"/>
        <v>0.13673445938182235</v>
      </c>
      <c r="AX8" s="87">
        <f t="shared" si="2"/>
        <v>0.12728688205527441</v>
      </c>
      <c r="AY8" s="87">
        <f t="shared" si="2"/>
        <v>0.13168372093023256</v>
      </c>
      <c r="AZ8" s="87">
        <f t="shared" si="2"/>
        <v>0.11625578776123138</v>
      </c>
      <c r="BA8" s="87">
        <f t="shared" si="2"/>
        <v>0.10983731848455071</v>
      </c>
      <c r="BB8" s="87">
        <f t="shared" si="2"/>
        <v>0.12367879203843514</v>
      </c>
      <c r="BC8" s="87">
        <f t="shared" si="2"/>
        <v>0.1320952680726052</v>
      </c>
      <c r="BD8" s="87">
        <f t="shared" si="2"/>
        <v>0.1182531894013739</v>
      </c>
      <c r="BE8" s="87">
        <f t="shared" si="2"/>
        <v>0.10857258390618682</v>
      </c>
      <c r="BF8" s="87">
        <f t="shared" si="2"/>
        <v>0.10289224468901971</v>
      </c>
      <c r="BG8" s="87">
        <f t="shared" si="2"/>
        <v>0.1153918791312559</v>
      </c>
      <c r="BH8" s="87">
        <f t="shared" si="2"/>
        <v>0.3049595497713683</v>
      </c>
      <c r="BI8" s="87">
        <f t="shared" si="2"/>
        <v>0.21286560042414068</v>
      </c>
      <c r="BJ8" s="87">
        <f t="shared" si="2"/>
        <v>0.216071593320417</v>
      </c>
      <c r="BK8" s="87">
        <f t="shared" si="2"/>
        <v>0.19773156899810965</v>
      </c>
      <c r="BL8" s="87">
        <f t="shared" si="2"/>
        <v>0.22099447513812154</v>
      </c>
      <c r="BM8" s="87">
        <f t="shared" si="2"/>
        <v>0.24274561791132715</v>
      </c>
      <c r="BN8" s="87">
        <f t="shared" si="2"/>
        <v>0.2193903048475762</v>
      </c>
      <c r="BO8" s="87">
        <f t="shared" si="2"/>
        <v>0.2303851640513552</v>
      </c>
      <c r="BP8" s="87">
        <f t="shared" si="2"/>
        <v>0.12947005601034037</v>
      </c>
      <c r="BQ8" s="87">
        <f t="shared" si="2"/>
        <v>0.21490536277602523</v>
      </c>
      <c r="BR8" s="87">
        <f t="shared" si="2"/>
        <v>0.3644508670520231</v>
      </c>
      <c r="BS8" s="87">
        <f t="shared" si="2"/>
        <v>0.16601307189542483</v>
      </c>
      <c r="BT8" s="87">
        <f aca="true" t="shared" si="3" ref="BT8:CJ8">+BT7/BT12</f>
        <v>0.24273952095808382</v>
      </c>
      <c r="BU8" s="87">
        <f t="shared" si="3"/>
        <v>0.19631521907416008</v>
      </c>
      <c r="BV8" s="87">
        <f t="shared" si="3"/>
        <v>0.35148736300603894</v>
      </c>
      <c r="BW8" s="87">
        <f t="shared" si="3"/>
        <v>0.19849328529315427</v>
      </c>
      <c r="BX8" s="87">
        <f t="shared" si="3"/>
        <v>0.30526638089406</v>
      </c>
      <c r="BY8" s="87">
        <f t="shared" si="3"/>
        <v>0.2357677902621723</v>
      </c>
      <c r="BZ8" s="87">
        <f t="shared" si="3"/>
        <v>0.2813813472679768</v>
      </c>
      <c r="CA8" s="87">
        <f t="shared" si="3"/>
        <v>0.22883365989481283</v>
      </c>
      <c r="CB8" s="87">
        <f t="shared" si="3"/>
        <v>0.21104294478527608</v>
      </c>
      <c r="CC8" s="87">
        <f t="shared" si="3"/>
        <v>0.25044423539249505</v>
      </c>
      <c r="CD8" s="87">
        <f t="shared" si="3"/>
        <v>0.24008574490889603</v>
      </c>
      <c r="CE8" s="87">
        <f t="shared" si="3"/>
        <v>0.22040987034713508</v>
      </c>
      <c r="CF8" s="87">
        <f t="shared" si="3"/>
        <v>0.2270141451414514</v>
      </c>
      <c r="CG8" s="87">
        <f t="shared" si="3"/>
        <v>0.23705575980392157</v>
      </c>
      <c r="CH8" s="87">
        <f t="shared" si="3"/>
        <v>0.3758747084305232</v>
      </c>
      <c r="CI8" s="87">
        <f t="shared" si="3"/>
        <v>0.29863603732950467</v>
      </c>
      <c r="CJ8" s="87">
        <f t="shared" si="3"/>
        <v>0.2158690462657724</v>
      </c>
    </row>
    <row r="9" spans="2:88" ht="15">
      <c r="B9" s="43"/>
      <c r="C9" s="43"/>
      <c r="D9" s="43"/>
      <c r="E9" s="43"/>
      <c r="F9" s="43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</row>
    <row r="10" spans="2:88" ht="15">
      <c r="B10" s="124" t="s">
        <v>0</v>
      </c>
      <c r="C10" s="124"/>
      <c r="D10" s="124"/>
      <c r="E10" s="124"/>
      <c r="F10" s="124"/>
      <c r="G10" s="63">
        <f>+G12-G11</f>
        <v>24809</v>
      </c>
      <c r="H10" s="64">
        <f aca="true" t="shared" si="4" ref="H10:BS10">+H12-H11</f>
        <v>2641</v>
      </c>
      <c r="I10" s="64">
        <f t="shared" si="4"/>
        <v>352</v>
      </c>
      <c r="J10" s="64">
        <f t="shared" si="4"/>
        <v>1007</v>
      </c>
      <c r="K10" s="64">
        <f t="shared" si="4"/>
        <v>99</v>
      </c>
      <c r="L10" s="64">
        <f t="shared" si="4"/>
        <v>50</v>
      </c>
      <c r="M10" s="64">
        <f t="shared" si="4"/>
        <v>196</v>
      </c>
      <c r="N10" s="64">
        <f t="shared" si="4"/>
        <v>125</v>
      </c>
      <c r="O10" s="64">
        <f t="shared" si="4"/>
        <v>799</v>
      </c>
      <c r="P10" s="64">
        <f t="shared" si="4"/>
        <v>178</v>
      </c>
      <c r="Q10" s="64">
        <f t="shared" si="4"/>
        <v>527</v>
      </c>
      <c r="R10" s="64">
        <f t="shared" si="4"/>
        <v>286</v>
      </c>
      <c r="S10" s="64">
        <f t="shared" si="4"/>
        <v>69</v>
      </c>
      <c r="T10" s="64">
        <f t="shared" si="4"/>
        <v>488</v>
      </c>
      <c r="U10" s="64">
        <f t="shared" si="4"/>
        <v>238</v>
      </c>
      <c r="V10" s="64">
        <f t="shared" si="4"/>
        <v>303</v>
      </c>
      <c r="W10" s="64">
        <f t="shared" si="4"/>
        <v>29</v>
      </c>
      <c r="X10" s="64">
        <f t="shared" si="4"/>
        <v>18</v>
      </c>
      <c r="Y10" s="64">
        <f t="shared" si="4"/>
        <v>369</v>
      </c>
      <c r="Z10" s="64">
        <f t="shared" si="4"/>
        <v>456</v>
      </c>
      <c r="AA10" s="64">
        <f t="shared" si="4"/>
        <v>37</v>
      </c>
      <c r="AB10" s="64">
        <f t="shared" si="4"/>
        <v>1664</v>
      </c>
      <c r="AC10" s="64">
        <f t="shared" si="4"/>
        <v>423</v>
      </c>
      <c r="AD10" s="64">
        <f t="shared" si="4"/>
        <v>406</v>
      </c>
      <c r="AE10" s="64">
        <f t="shared" si="4"/>
        <v>22</v>
      </c>
      <c r="AF10" s="64">
        <f t="shared" si="4"/>
        <v>135</v>
      </c>
      <c r="AG10" s="64">
        <f t="shared" si="4"/>
        <v>317</v>
      </c>
      <c r="AH10" s="64">
        <f t="shared" si="4"/>
        <v>194</v>
      </c>
      <c r="AI10" s="64">
        <f t="shared" si="4"/>
        <v>130</v>
      </c>
      <c r="AJ10" s="64">
        <f t="shared" si="4"/>
        <v>82</v>
      </c>
      <c r="AK10" s="64">
        <f t="shared" si="4"/>
        <v>767</v>
      </c>
      <c r="AL10" s="64">
        <f t="shared" si="4"/>
        <v>42</v>
      </c>
      <c r="AM10" s="64">
        <f t="shared" si="4"/>
        <v>113</v>
      </c>
      <c r="AN10" s="64">
        <f t="shared" si="4"/>
        <v>214</v>
      </c>
      <c r="AO10" s="64">
        <f t="shared" si="4"/>
        <v>180</v>
      </c>
      <c r="AP10" s="64">
        <f t="shared" si="4"/>
        <v>38</v>
      </c>
      <c r="AQ10" s="64">
        <f t="shared" si="4"/>
        <v>727</v>
      </c>
      <c r="AR10" s="64">
        <f t="shared" si="4"/>
        <v>220</v>
      </c>
      <c r="AS10" s="64">
        <f t="shared" si="4"/>
        <v>476</v>
      </c>
      <c r="AT10" s="64">
        <f t="shared" si="4"/>
        <v>97</v>
      </c>
      <c r="AU10" s="64">
        <f t="shared" si="4"/>
        <v>343</v>
      </c>
      <c r="AV10" s="64">
        <f t="shared" si="4"/>
        <v>57</v>
      </c>
      <c r="AW10" s="64">
        <f t="shared" si="4"/>
        <v>193</v>
      </c>
      <c r="AX10" s="64">
        <f t="shared" si="4"/>
        <v>169</v>
      </c>
      <c r="AY10" s="64">
        <f t="shared" si="4"/>
        <v>1155</v>
      </c>
      <c r="AZ10" s="64">
        <f t="shared" si="4"/>
        <v>237</v>
      </c>
      <c r="BA10" s="64">
        <f t="shared" si="4"/>
        <v>261</v>
      </c>
      <c r="BB10" s="64">
        <f t="shared" si="4"/>
        <v>187</v>
      </c>
      <c r="BC10" s="64">
        <f t="shared" si="4"/>
        <v>292</v>
      </c>
      <c r="BD10" s="64">
        <f t="shared" si="4"/>
        <v>140</v>
      </c>
      <c r="BE10" s="64">
        <f t="shared" si="4"/>
        <v>219</v>
      </c>
      <c r="BF10" s="64">
        <f t="shared" si="4"/>
        <v>124</v>
      </c>
      <c r="BG10" s="64">
        <f t="shared" si="4"/>
        <v>181</v>
      </c>
      <c r="BH10" s="64">
        <f t="shared" si="4"/>
        <v>734</v>
      </c>
      <c r="BI10" s="64">
        <f t="shared" si="4"/>
        <v>457</v>
      </c>
      <c r="BJ10" s="64">
        <f t="shared" si="4"/>
        <v>118</v>
      </c>
      <c r="BK10" s="64">
        <f t="shared" si="4"/>
        <v>135</v>
      </c>
      <c r="BL10" s="64">
        <f t="shared" si="4"/>
        <v>158</v>
      </c>
      <c r="BM10" s="64">
        <f t="shared" si="4"/>
        <v>288</v>
      </c>
      <c r="BN10" s="64">
        <f t="shared" si="4"/>
        <v>101</v>
      </c>
      <c r="BO10" s="64">
        <f t="shared" si="4"/>
        <v>79</v>
      </c>
      <c r="BP10" s="64">
        <f t="shared" si="4"/>
        <v>61</v>
      </c>
      <c r="BQ10" s="64">
        <f t="shared" si="4"/>
        <v>51</v>
      </c>
      <c r="BR10" s="64">
        <f t="shared" si="4"/>
        <v>111</v>
      </c>
      <c r="BS10" s="64">
        <f t="shared" si="4"/>
        <v>23</v>
      </c>
      <c r="BT10" s="64">
        <f aca="true" t="shared" si="5" ref="BT10:CJ10">+BT12-BT11</f>
        <v>803</v>
      </c>
      <c r="BU10" s="64">
        <f t="shared" si="5"/>
        <v>194</v>
      </c>
      <c r="BV10" s="64">
        <f t="shared" si="5"/>
        <v>251</v>
      </c>
      <c r="BW10" s="64">
        <f t="shared" si="5"/>
        <v>74</v>
      </c>
      <c r="BX10" s="64">
        <f t="shared" si="5"/>
        <v>143</v>
      </c>
      <c r="BY10" s="64">
        <f t="shared" si="5"/>
        <v>113</v>
      </c>
      <c r="BZ10" s="64">
        <f t="shared" si="5"/>
        <v>120</v>
      </c>
      <c r="CA10" s="64">
        <f t="shared" si="5"/>
        <v>152</v>
      </c>
      <c r="CB10" s="64">
        <f t="shared" si="5"/>
        <v>46</v>
      </c>
      <c r="CC10" s="64">
        <f t="shared" si="5"/>
        <v>203</v>
      </c>
      <c r="CD10" s="64">
        <f t="shared" si="5"/>
        <v>91</v>
      </c>
      <c r="CE10" s="64">
        <f t="shared" si="5"/>
        <v>569</v>
      </c>
      <c r="CF10" s="64">
        <f t="shared" si="5"/>
        <v>660</v>
      </c>
      <c r="CG10" s="64">
        <f t="shared" si="5"/>
        <v>275</v>
      </c>
      <c r="CH10" s="64">
        <f t="shared" si="5"/>
        <v>194</v>
      </c>
      <c r="CI10" s="64">
        <f t="shared" si="5"/>
        <v>285</v>
      </c>
      <c r="CJ10" s="64">
        <f t="shared" si="5"/>
        <v>248</v>
      </c>
    </row>
    <row r="11" spans="2:88" ht="15">
      <c r="B11" s="124" t="s">
        <v>172</v>
      </c>
      <c r="C11" s="124"/>
      <c r="D11" s="124"/>
      <c r="E11" s="124"/>
      <c r="F11" s="124"/>
      <c r="G11" s="71">
        <f>SUM(H11:CJ11)</f>
        <v>935289</v>
      </c>
      <c r="H11" s="64">
        <v>78930</v>
      </c>
      <c r="I11" s="64">
        <v>13176</v>
      </c>
      <c r="J11" s="64">
        <v>47443</v>
      </c>
      <c r="K11" s="64">
        <v>7399</v>
      </c>
      <c r="L11" s="64">
        <v>3375</v>
      </c>
      <c r="M11" s="64">
        <v>11973</v>
      </c>
      <c r="N11" s="64">
        <v>5466</v>
      </c>
      <c r="O11" s="64">
        <v>29945</v>
      </c>
      <c r="P11" s="64">
        <v>8591</v>
      </c>
      <c r="Q11" s="64">
        <v>16303</v>
      </c>
      <c r="R11" s="64">
        <v>13852</v>
      </c>
      <c r="S11" s="64">
        <v>4497</v>
      </c>
      <c r="T11" s="64">
        <v>18469</v>
      </c>
      <c r="U11" s="64">
        <v>13393</v>
      </c>
      <c r="V11" s="64">
        <v>14616</v>
      </c>
      <c r="W11" s="64">
        <v>1254</v>
      </c>
      <c r="X11" s="64">
        <v>1584</v>
      </c>
      <c r="Y11" s="64">
        <v>15488</v>
      </c>
      <c r="Z11" s="64">
        <v>28877</v>
      </c>
      <c r="AA11" s="64">
        <v>2779</v>
      </c>
      <c r="AB11" s="64">
        <v>55445</v>
      </c>
      <c r="AC11" s="64">
        <v>16947</v>
      </c>
      <c r="AD11" s="64">
        <v>16049</v>
      </c>
      <c r="AE11" s="64">
        <v>1419</v>
      </c>
      <c r="AF11" s="64">
        <v>5710</v>
      </c>
      <c r="AG11" s="64">
        <v>8988</v>
      </c>
      <c r="AH11" s="64">
        <v>7237</v>
      </c>
      <c r="AI11" s="64">
        <v>5947</v>
      </c>
      <c r="AJ11" s="64">
        <v>4118</v>
      </c>
      <c r="AK11" s="64">
        <v>29488</v>
      </c>
      <c r="AL11" s="64">
        <v>2588</v>
      </c>
      <c r="AM11" s="64">
        <v>3926</v>
      </c>
      <c r="AN11" s="64">
        <v>8116</v>
      </c>
      <c r="AO11" s="64">
        <v>4077</v>
      </c>
      <c r="AP11" s="64">
        <v>3087</v>
      </c>
      <c r="AQ11" s="64">
        <v>30389</v>
      </c>
      <c r="AR11" s="64">
        <v>12025</v>
      </c>
      <c r="AS11" s="64">
        <v>18912</v>
      </c>
      <c r="AT11" s="64">
        <v>3405</v>
      </c>
      <c r="AU11" s="64">
        <v>16979</v>
      </c>
      <c r="AV11" s="64">
        <v>2699</v>
      </c>
      <c r="AW11" s="64">
        <v>8510</v>
      </c>
      <c r="AX11" s="64">
        <v>7538</v>
      </c>
      <c r="AY11" s="64">
        <v>25720</v>
      </c>
      <c r="AZ11" s="64">
        <v>7754</v>
      </c>
      <c r="BA11" s="64">
        <v>8898</v>
      </c>
      <c r="BB11" s="64">
        <v>7098</v>
      </c>
      <c r="BC11" s="64">
        <v>9239</v>
      </c>
      <c r="BD11" s="64">
        <v>3936</v>
      </c>
      <c r="BE11" s="64">
        <v>4727</v>
      </c>
      <c r="BF11" s="64">
        <v>3783</v>
      </c>
      <c r="BG11" s="64">
        <v>5114</v>
      </c>
      <c r="BH11" s="64">
        <v>10638</v>
      </c>
      <c r="BI11" s="64">
        <v>10860</v>
      </c>
      <c r="BJ11" s="64">
        <v>10721</v>
      </c>
      <c r="BK11" s="64">
        <v>10445</v>
      </c>
      <c r="BL11" s="64">
        <v>4005</v>
      </c>
      <c r="BM11" s="64">
        <v>6501</v>
      </c>
      <c r="BN11" s="64">
        <v>5902</v>
      </c>
      <c r="BO11" s="64">
        <v>4127</v>
      </c>
      <c r="BP11" s="64">
        <v>4581</v>
      </c>
      <c r="BQ11" s="64">
        <v>2485</v>
      </c>
      <c r="BR11" s="64">
        <v>3349</v>
      </c>
      <c r="BS11" s="64">
        <v>1507</v>
      </c>
      <c r="BT11" s="64">
        <v>25917</v>
      </c>
      <c r="BU11" s="64">
        <v>6265</v>
      </c>
      <c r="BV11" s="64">
        <v>8691</v>
      </c>
      <c r="BW11" s="64">
        <v>2979</v>
      </c>
      <c r="BX11" s="64">
        <v>6389</v>
      </c>
      <c r="BY11" s="64">
        <v>5227</v>
      </c>
      <c r="BZ11" s="64">
        <v>8683</v>
      </c>
      <c r="CA11" s="64">
        <v>9545</v>
      </c>
      <c r="CB11" s="64">
        <v>3214</v>
      </c>
      <c r="CC11" s="64">
        <v>9364</v>
      </c>
      <c r="CD11" s="64">
        <v>2708</v>
      </c>
      <c r="CE11" s="64">
        <v>23341</v>
      </c>
      <c r="CF11" s="64">
        <v>25356</v>
      </c>
      <c r="CG11" s="64">
        <v>12781</v>
      </c>
      <c r="CH11" s="64">
        <v>5808</v>
      </c>
      <c r="CI11" s="64">
        <v>8073</v>
      </c>
      <c r="CJ11" s="64">
        <v>8549</v>
      </c>
    </row>
    <row r="12" spans="2:88" ht="15">
      <c r="B12" s="124" t="s">
        <v>2</v>
      </c>
      <c r="C12" s="124"/>
      <c r="D12" s="124"/>
      <c r="E12" s="124"/>
      <c r="F12" s="124"/>
      <c r="G12" s="72">
        <f>SUM(H12:CJ12)</f>
        <v>960098</v>
      </c>
      <c r="H12" s="73">
        <v>81571</v>
      </c>
      <c r="I12" s="73">
        <v>13528</v>
      </c>
      <c r="J12" s="73">
        <v>48450</v>
      </c>
      <c r="K12" s="73">
        <v>7498</v>
      </c>
      <c r="L12" s="73">
        <v>3425</v>
      </c>
      <c r="M12" s="73">
        <v>12169</v>
      </c>
      <c r="N12" s="73">
        <v>5591</v>
      </c>
      <c r="O12" s="73">
        <v>30744</v>
      </c>
      <c r="P12" s="73">
        <v>8769</v>
      </c>
      <c r="Q12" s="73">
        <v>16830</v>
      </c>
      <c r="R12" s="73">
        <v>14138</v>
      </c>
      <c r="S12" s="73">
        <v>4566</v>
      </c>
      <c r="T12" s="73">
        <v>18957</v>
      </c>
      <c r="U12" s="73">
        <v>13631</v>
      </c>
      <c r="V12" s="73">
        <v>14919</v>
      </c>
      <c r="W12" s="73">
        <v>1283</v>
      </c>
      <c r="X12" s="73">
        <v>1602</v>
      </c>
      <c r="Y12" s="73">
        <v>15857</v>
      </c>
      <c r="Z12" s="73">
        <v>29333</v>
      </c>
      <c r="AA12" s="73">
        <v>2816</v>
      </c>
      <c r="AB12" s="73">
        <v>57109</v>
      </c>
      <c r="AC12" s="73">
        <v>17370</v>
      </c>
      <c r="AD12" s="73">
        <v>16455</v>
      </c>
      <c r="AE12" s="73">
        <v>1441</v>
      </c>
      <c r="AF12" s="73">
        <v>5845</v>
      </c>
      <c r="AG12" s="73">
        <v>9305</v>
      </c>
      <c r="AH12" s="73">
        <v>7431</v>
      </c>
      <c r="AI12" s="73">
        <v>6077</v>
      </c>
      <c r="AJ12" s="73">
        <v>4200</v>
      </c>
      <c r="AK12" s="73">
        <v>30255</v>
      </c>
      <c r="AL12" s="73">
        <v>2630</v>
      </c>
      <c r="AM12" s="73">
        <v>4039</v>
      </c>
      <c r="AN12" s="73">
        <v>8330</v>
      </c>
      <c r="AO12" s="73">
        <v>4257</v>
      </c>
      <c r="AP12" s="73">
        <v>3125</v>
      </c>
      <c r="AQ12" s="73">
        <v>31116</v>
      </c>
      <c r="AR12" s="73">
        <v>12245</v>
      </c>
      <c r="AS12" s="73">
        <v>19388</v>
      </c>
      <c r="AT12" s="73">
        <v>3502</v>
      </c>
      <c r="AU12" s="73">
        <v>17322</v>
      </c>
      <c r="AV12" s="73">
        <v>2756</v>
      </c>
      <c r="AW12" s="73">
        <v>8703</v>
      </c>
      <c r="AX12" s="73">
        <v>7707</v>
      </c>
      <c r="AY12" s="73">
        <v>26875</v>
      </c>
      <c r="AZ12" s="73">
        <v>7991</v>
      </c>
      <c r="BA12" s="73">
        <v>9159</v>
      </c>
      <c r="BB12" s="73">
        <v>7285</v>
      </c>
      <c r="BC12" s="73">
        <v>9531</v>
      </c>
      <c r="BD12" s="73">
        <v>4076</v>
      </c>
      <c r="BE12" s="73">
        <v>4946</v>
      </c>
      <c r="BF12" s="73">
        <v>3907</v>
      </c>
      <c r="BG12" s="73">
        <v>5295</v>
      </c>
      <c r="BH12" s="73">
        <v>11372</v>
      </c>
      <c r="BI12" s="73">
        <v>11317</v>
      </c>
      <c r="BJ12" s="73">
        <v>10839</v>
      </c>
      <c r="BK12" s="73">
        <v>10580</v>
      </c>
      <c r="BL12" s="73">
        <v>4163</v>
      </c>
      <c r="BM12" s="73">
        <v>6789</v>
      </c>
      <c r="BN12" s="73">
        <v>6003</v>
      </c>
      <c r="BO12" s="73">
        <v>4206</v>
      </c>
      <c r="BP12" s="73">
        <v>4642</v>
      </c>
      <c r="BQ12" s="73">
        <v>2536</v>
      </c>
      <c r="BR12" s="73">
        <v>3460</v>
      </c>
      <c r="BS12" s="73">
        <v>1530</v>
      </c>
      <c r="BT12" s="73">
        <v>26720</v>
      </c>
      <c r="BU12" s="73">
        <v>6459</v>
      </c>
      <c r="BV12" s="73">
        <v>8942</v>
      </c>
      <c r="BW12" s="73">
        <v>3053</v>
      </c>
      <c r="BX12" s="73">
        <v>6532</v>
      </c>
      <c r="BY12" s="73">
        <v>5340</v>
      </c>
      <c r="BZ12" s="73">
        <v>8803</v>
      </c>
      <c r="CA12" s="73">
        <v>9697</v>
      </c>
      <c r="CB12" s="73">
        <v>3260</v>
      </c>
      <c r="CC12" s="73">
        <v>9567</v>
      </c>
      <c r="CD12" s="73">
        <v>2799</v>
      </c>
      <c r="CE12" s="73">
        <v>23910</v>
      </c>
      <c r="CF12" s="73">
        <v>26016</v>
      </c>
      <c r="CG12" s="73">
        <v>13056</v>
      </c>
      <c r="CH12" s="73">
        <v>6002</v>
      </c>
      <c r="CI12" s="73">
        <v>8358</v>
      </c>
      <c r="CJ12" s="73">
        <v>8797</v>
      </c>
    </row>
    <row r="13" spans="2:88" ht="15">
      <c r="B13" s="43"/>
      <c r="C13" s="43"/>
      <c r="D13" s="43"/>
      <c r="E13" s="43"/>
      <c r="F13" s="43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</row>
    <row r="14" spans="2:88" ht="15">
      <c r="B14" s="124" t="s">
        <v>3</v>
      </c>
      <c r="C14" s="124"/>
      <c r="D14" s="124"/>
      <c r="E14" s="124"/>
      <c r="F14" s="124"/>
      <c r="G14" s="63">
        <f>+G15+G16+G17</f>
        <v>146378</v>
      </c>
      <c r="H14" s="64">
        <f aca="true" t="shared" si="6" ref="H14:BS14">+H15+H16+H17</f>
        <v>11945</v>
      </c>
      <c r="I14" s="64">
        <f t="shared" si="6"/>
        <v>1564</v>
      </c>
      <c r="J14" s="64">
        <f t="shared" si="6"/>
        <v>6175</v>
      </c>
      <c r="K14" s="64">
        <f t="shared" si="6"/>
        <v>1058</v>
      </c>
      <c r="L14" s="64">
        <f t="shared" si="6"/>
        <v>341</v>
      </c>
      <c r="M14" s="64">
        <f t="shared" si="6"/>
        <v>1966</v>
      </c>
      <c r="N14" s="64">
        <f t="shared" si="6"/>
        <v>788</v>
      </c>
      <c r="O14" s="64">
        <f t="shared" si="6"/>
        <v>3174</v>
      </c>
      <c r="P14" s="64">
        <f t="shared" si="6"/>
        <v>1048</v>
      </c>
      <c r="Q14" s="64">
        <f t="shared" si="6"/>
        <v>3415</v>
      </c>
      <c r="R14" s="64">
        <f t="shared" si="6"/>
        <v>1268</v>
      </c>
      <c r="S14" s="64">
        <f t="shared" si="6"/>
        <v>885</v>
      </c>
      <c r="T14" s="64">
        <f t="shared" si="6"/>
        <v>1935</v>
      </c>
      <c r="U14" s="64">
        <f t="shared" si="6"/>
        <v>921</v>
      </c>
      <c r="V14" s="64">
        <f t="shared" si="6"/>
        <v>982</v>
      </c>
      <c r="W14" s="64">
        <f t="shared" si="6"/>
        <v>244</v>
      </c>
      <c r="X14" s="64">
        <f t="shared" si="6"/>
        <v>136</v>
      </c>
      <c r="Y14" s="64">
        <f t="shared" si="6"/>
        <v>1896</v>
      </c>
      <c r="Z14" s="64">
        <f t="shared" si="6"/>
        <v>5188</v>
      </c>
      <c r="AA14" s="64">
        <f t="shared" si="6"/>
        <v>477</v>
      </c>
      <c r="AB14" s="64">
        <f t="shared" si="6"/>
        <v>7009</v>
      </c>
      <c r="AC14" s="64">
        <f t="shared" si="6"/>
        <v>2385</v>
      </c>
      <c r="AD14" s="64">
        <f t="shared" si="6"/>
        <v>1818</v>
      </c>
      <c r="AE14" s="64">
        <f t="shared" si="6"/>
        <v>200</v>
      </c>
      <c r="AF14" s="64">
        <f t="shared" si="6"/>
        <v>509</v>
      </c>
      <c r="AG14" s="64">
        <f t="shared" si="6"/>
        <v>1270</v>
      </c>
      <c r="AH14" s="64">
        <f t="shared" si="6"/>
        <v>891</v>
      </c>
      <c r="AI14" s="64">
        <f t="shared" si="6"/>
        <v>766</v>
      </c>
      <c r="AJ14" s="64">
        <f t="shared" si="6"/>
        <v>569</v>
      </c>
      <c r="AK14" s="64">
        <f t="shared" si="6"/>
        <v>5644</v>
      </c>
      <c r="AL14" s="64">
        <f t="shared" si="6"/>
        <v>253</v>
      </c>
      <c r="AM14" s="64">
        <f t="shared" si="6"/>
        <v>520</v>
      </c>
      <c r="AN14" s="64">
        <f t="shared" si="6"/>
        <v>2857</v>
      </c>
      <c r="AO14" s="64">
        <f t="shared" si="6"/>
        <v>1494</v>
      </c>
      <c r="AP14" s="64">
        <f t="shared" si="6"/>
        <v>891</v>
      </c>
      <c r="AQ14" s="64">
        <f t="shared" si="6"/>
        <v>2950</v>
      </c>
      <c r="AR14" s="64">
        <f t="shared" si="6"/>
        <v>1308</v>
      </c>
      <c r="AS14" s="64">
        <f t="shared" si="6"/>
        <v>2446</v>
      </c>
      <c r="AT14" s="64">
        <f t="shared" si="6"/>
        <v>472</v>
      </c>
      <c r="AU14" s="64">
        <f t="shared" si="6"/>
        <v>2548</v>
      </c>
      <c r="AV14" s="64">
        <f t="shared" si="6"/>
        <v>274</v>
      </c>
      <c r="AW14" s="64">
        <f t="shared" si="6"/>
        <v>997</v>
      </c>
      <c r="AX14" s="64">
        <f t="shared" si="6"/>
        <v>812</v>
      </c>
      <c r="AY14" s="64">
        <f t="shared" si="6"/>
        <v>2384</v>
      </c>
      <c r="AZ14" s="64">
        <f t="shared" si="6"/>
        <v>692</v>
      </c>
      <c r="BA14" s="64">
        <f t="shared" si="6"/>
        <v>745</v>
      </c>
      <c r="BB14" s="64">
        <f t="shared" si="6"/>
        <v>714</v>
      </c>
      <c r="BC14" s="64">
        <f t="shared" si="6"/>
        <v>967</v>
      </c>
      <c r="BD14" s="64">
        <f t="shared" si="6"/>
        <v>342</v>
      </c>
      <c r="BE14" s="64">
        <f t="shared" si="6"/>
        <v>318</v>
      </c>
      <c r="BF14" s="64">
        <f t="shared" si="6"/>
        <v>278</v>
      </c>
      <c r="BG14" s="64">
        <f t="shared" si="6"/>
        <v>430</v>
      </c>
      <c r="BH14" s="64">
        <f t="shared" si="6"/>
        <v>2734</v>
      </c>
      <c r="BI14" s="64">
        <f t="shared" si="6"/>
        <v>1952</v>
      </c>
      <c r="BJ14" s="64">
        <f t="shared" si="6"/>
        <v>2224</v>
      </c>
      <c r="BK14" s="64">
        <f t="shared" si="6"/>
        <v>1957</v>
      </c>
      <c r="BL14" s="64">
        <f t="shared" si="6"/>
        <v>762</v>
      </c>
      <c r="BM14" s="64">
        <f t="shared" si="6"/>
        <v>1360</v>
      </c>
      <c r="BN14" s="64">
        <f t="shared" si="6"/>
        <v>1216</v>
      </c>
      <c r="BO14" s="64">
        <f t="shared" si="6"/>
        <v>890</v>
      </c>
      <c r="BP14" s="64">
        <f t="shared" si="6"/>
        <v>540</v>
      </c>
      <c r="BQ14" s="64">
        <f t="shared" si="6"/>
        <v>494</v>
      </c>
      <c r="BR14" s="64">
        <f t="shared" si="6"/>
        <v>1150</v>
      </c>
      <c r="BS14" s="64">
        <f t="shared" si="6"/>
        <v>231</v>
      </c>
      <c r="BT14" s="64">
        <f aca="true" t="shared" si="7" ref="BT14:CJ14">+BT15+BT16+BT17</f>
        <v>5683</v>
      </c>
      <c r="BU14" s="64">
        <f t="shared" si="7"/>
        <v>1074</v>
      </c>
      <c r="BV14" s="64">
        <f t="shared" si="7"/>
        <v>2892</v>
      </c>
      <c r="BW14" s="64">
        <f t="shared" si="7"/>
        <v>532</v>
      </c>
      <c r="BX14" s="64">
        <f t="shared" si="7"/>
        <v>1851</v>
      </c>
      <c r="BY14" s="64">
        <f t="shared" si="7"/>
        <v>1146</v>
      </c>
      <c r="BZ14" s="64">
        <f t="shared" si="7"/>
        <v>2357</v>
      </c>
      <c r="CA14" s="64">
        <f t="shared" si="7"/>
        <v>2067</v>
      </c>
      <c r="CB14" s="64">
        <f t="shared" si="7"/>
        <v>642</v>
      </c>
      <c r="CC14" s="64">
        <f t="shared" si="7"/>
        <v>2193</v>
      </c>
      <c r="CD14" s="64">
        <f t="shared" si="7"/>
        <v>581</v>
      </c>
      <c r="CE14" s="64">
        <f t="shared" si="7"/>
        <v>4701</v>
      </c>
      <c r="CF14" s="64">
        <f t="shared" si="7"/>
        <v>5246</v>
      </c>
      <c r="CG14" s="64">
        <f t="shared" si="7"/>
        <v>2820</v>
      </c>
      <c r="CH14" s="64">
        <f t="shared" si="7"/>
        <v>2062</v>
      </c>
      <c r="CI14" s="64">
        <f t="shared" si="7"/>
        <v>2211</v>
      </c>
      <c r="CJ14" s="64">
        <f t="shared" si="7"/>
        <v>1651</v>
      </c>
    </row>
    <row r="15" spans="2:88" ht="15">
      <c r="B15" s="124" t="s">
        <v>4</v>
      </c>
      <c r="C15" s="124"/>
      <c r="D15" s="124"/>
      <c r="E15" s="124"/>
      <c r="F15" s="124"/>
      <c r="G15" s="72">
        <f>SUM(H15:CJ15)</f>
        <v>97702</v>
      </c>
      <c r="H15" s="73">
        <v>8058</v>
      </c>
      <c r="I15" s="73">
        <v>990</v>
      </c>
      <c r="J15" s="73">
        <v>3817</v>
      </c>
      <c r="K15" s="73">
        <v>854</v>
      </c>
      <c r="L15" s="73">
        <v>226</v>
      </c>
      <c r="M15" s="73">
        <v>1376</v>
      </c>
      <c r="N15" s="73">
        <v>555</v>
      </c>
      <c r="O15" s="73">
        <v>2007</v>
      </c>
      <c r="P15" s="73">
        <v>684</v>
      </c>
      <c r="Q15" s="73">
        <v>1987</v>
      </c>
      <c r="R15" s="73">
        <v>810</v>
      </c>
      <c r="S15" s="73">
        <v>712</v>
      </c>
      <c r="T15" s="73">
        <v>1280</v>
      </c>
      <c r="U15" s="73">
        <v>603</v>
      </c>
      <c r="V15" s="73">
        <v>688</v>
      </c>
      <c r="W15" s="73">
        <v>190</v>
      </c>
      <c r="X15" s="73">
        <v>102</v>
      </c>
      <c r="Y15" s="73">
        <v>1188</v>
      </c>
      <c r="Z15" s="73">
        <v>3754</v>
      </c>
      <c r="AA15" s="73">
        <v>343</v>
      </c>
      <c r="AB15" s="73">
        <v>4481</v>
      </c>
      <c r="AC15" s="73">
        <v>1771</v>
      </c>
      <c r="AD15" s="73">
        <v>1307</v>
      </c>
      <c r="AE15" s="73">
        <v>159</v>
      </c>
      <c r="AF15" s="73">
        <v>370</v>
      </c>
      <c r="AG15" s="73">
        <v>913</v>
      </c>
      <c r="AH15" s="73">
        <v>711</v>
      </c>
      <c r="AI15" s="73">
        <v>513</v>
      </c>
      <c r="AJ15" s="73">
        <v>417</v>
      </c>
      <c r="AK15" s="73">
        <v>3852</v>
      </c>
      <c r="AL15" s="73">
        <v>175</v>
      </c>
      <c r="AM15" s="73">
        <v>409</v>
      </c>
      <c r="AN15" s="73">
        <v>2007</v>
      </c>
      <c r="AO15" s="73">
        <v>919</v>
      </c>
      <c r="AP15" s="73">
        <v>692</v>
      </c>
      <c r="AQ15" s="73">
        <v>1773</v>
      </c>
      <c r="AR15" s="73">
        <v>805</v>
      </c>
      <c r="AS15" s="73">
        <v>1566</v>
      </c>
      <c r="AT15" s="73">
        <v>375</v>
      </c>
      <c r="AU15" s="73">
        <v>1855</v>
      </c>
      <c r="AV15" s="73">
        <v>155</v>
      </c>
      <c r="AW15" s="73">
        <v>537</v>
      </c>
      <c r="AX15" s="73">
        <v>539</v>
      </c>
      <c r="AY15" s="73">
        <v>1492</v>
      </c>
      <c r="AZ15" s="73">
        <v>449</v>
      </c>
      <c r="BA15" s="73">
        <v>484</v>
      </c>
      <c r="BB15" s="73">
        <v>434</v>
      </c>
      <c r="BC15" s="73">
        <v>618</v>
      </c>
      <c r="BD15" s="73">
        <v>218</v>
      </c>
      <c r="BE15" s="73">
        <v>165</v>
      </c>
      <c r="BF15" s="73">
        <v>165</v>
      </c>
      <c r="BG15" s="73">
        <v>255</v>
      </c>
      <c r="BH15" s="73">
        <v>1761</v>
      </c>
      <c r="BI15" s="73">
        <v>1067</v>
      </c>
      <c r="BJ15" s="73">
        <v>1590</v>
      </c>
      <c r="BK15" s="73">
        <v>1392</v>
      </c>
      <c r="BL15" s="73">
        <v>535</v>
      </c>
      <c r="BM15" s="73">
        <v>830</v>
      </c>
      <c r="BN15" s="73">
        <v>839</v>
      </c>
      <c r="BO15" s="73">
        <v>722</v>
      </c>
      <c r="BP15" s="73">
        <v>404</v>
      </c>
      <c r="BQ15" s="73">
        <v>360</v>
      </c>
      <c r="BR15" s="73">
        <v>759</v>
      </c>
      <c r="BS15" s="73">
        <v>155</v>
      </c>
      <c r="BT15" s="73">
        <v>3679</v>
      </c>
      <c r="BU15" s="73">
        <v>781</v>
      </c>
      <c r="BV15" s="73">
        <v>1871</v>
      </c>
      <c r="BW15" s="73">
        <v>395</v>
      </c>
      <c r="BX15" s="73">
        <v>1402</v>
      </c>
      <c r="BY15" s="73">
        <v>757</v>
      </c>
      <c r="BZ15" s="73">
        <v>1745</v>
      </c>
      <c r="CA15" s="73">
        <v>1496</v>
      </c>
      <c r="CB15" s="73">
        <v>453</v>
      </c>
      <c r="CC15" s="73">
        <v>1527</v>
      </c>
      <c r="CD15" s="73">
        <v>324</v>
      </c>
      <c r="CE15" s="73">
        <v>3015</v>
      </c>
      <c r="CF15" s="73">
        <v>3650</v>
      </c>
      <c r="CG15" s="73">
        <v>1941</v>
      </c>
      <c r="CH15" s="73">
        <v>960</v>
      </c>
      <c r="CI15" s="73">
        <v>1403</v>
      </c>
      <c r="CJ15" s="73">
        <v>1084</v>
      </c>
    </row>
    <row r="16" spans="2:88" ht="15">
      <c r="B16" s="132" t="s">
        <v>88</v>
      </c>
      <c r="C16" s="124"/>
      <c r="D16" s="124"/>
      <c r="E16" s="124"/>
      <c r="F16" s="124"/>
      <c r="G16" s="72">
        <f>SUM(H16:CJ16)</f>
        <v>29021</v>
      </c>
      <c r="H16" s="73">
        <v>2501</v>
      </c>
      <c r="I16" s="73">
        <v>344</v>
      </c>
      <c r="J16" s="73">
        <v>1312</v>
      </c>
      <c r="K16" s="73">
        <v>114</v>
      </c>
      <c r="L16" s="73">
        <v>65</v>
      </c>
      <c r="M16" s="73">
        <v>345</v>
      </c>
      <c r="N16" s="73">
        <v>127</v>
      </c>
      <c r="O16" s="73">
        <v>588</v>
      </c>
      <c r="P16" s="73">
        <v>203</v>
      </c>
      <c r="Q16" s="73">
        <v>842</v>
      </c>
      <c r="R16" s="73">
        <v>244</v>
      </c>
      <c r="S16" s="73">
        <v>106</v>
      </c>
      <c r="T16" s="73">
        <v>427</v>
      </c>
      <c r="U16" s="73">
        <v>152</v>
      </c>
      <c r="V16" s="73">
        <v>149</v>
      </c>
      <c r="W16" s="73">
        <v>33</v>
      </c>
      <c r="X16" s="73">
        <v>18</v>
      </c>
      <c r="Y16" s="73">
        <v>418</v>
      </c>
      <c r="Z16" s="73">
        <v>789</v>
      </c>
      <c r="AA16" s="73">
        <v>82</v>
      </c>
      <c r="AB16" s="73">
        <v>1460</v>
      </c>
      <c r="AC16" s="73">
        <v>370</v>
      </c>
      <c r="AD16" s="73">
        <v>306</v>
      </c>
      <c r="AE16" s="73">
        <v>19</v>
      </c>
      <c r="AF16" s="73">
        <v>64</v>
      </c>
      <c r="AG16" s="73">
        <v>213</v>
      </c>
      <c r="AH16" s="73">
        <v>98</v>
      </c>
      <c r="AI16" s="73">
        <v>154</v>
      </c>
      <c r="AJ16" s="73">
        <v>83</v>
      </c>
      <c r="AK16" s="73">
        <v>1118</v>
      </c>
      <c r="AL16" s="73">
        <v>44</v>
      </c>
      <c r="AM16" s="73">
        <v>68</v>
      </c>
      <c r="AN16" s="73">
        <v>622</v>
      </c>
      <c r="AO16" s="73">
        <v>410</v>
      </c>
      <c r="AP16" s="73">
        <v>141</v>
      </c>
      <c r="AQ16" s="73">
        <v>590</v>
      </c>
      <c r="AR16" s="73">
        <v>256</v>
      </c>
      <c r="AS16" s="73">
        <v>526</v>
      </c>
      <c r="AT16" s="73">
        <v>52</v>
      </c>
      <c r="AU16" s="73">
        <v>440</v>
      </c>
      <c r="AV16" s="73">
        <v>61</v>
      </c>
      <c r="AW16" s="73">
        <v>214</v>
      </c>
      <c r="AX16" s="73">
        <v>147</v>
      </c>
      <c r="AY16" s="73">
        <v>422</v>
      </c>
      <c r="AZ16" s="73">
        <v>123</v>
      </c>
      <c r="BA16" s="73">
        <v>120</v>
      </c>
      <c r="BB16" s="73">
        <v>146</v>
      </c>
      <c r="BC16" s="73">
        <v>196</v>
      </c>
      <c r="BD16" s="73">
        <v>61</v>
      </c>
      <c r="BE16" s="73">
        <v>77</v>
      </c>
      <c r="BF16" s="73">
        <v>55</v>
      </c>
      <c r="BG16" s="73">
        <v>80</v>
      </c>
      <c r="BH16" s="73">
        <v>598</v>
      </c>
      <c r="BI16" s="73">
        <v>502</v>
      </c>
      <c r="BJ16" s="73">
        <v>411</v>
      </c>
      <c r="BK16" s="73">
        <v>363</v>
      </c>
      <c r="BL16" s="73">
        <v>138</v>
      </c>
      <c r="BM16" s="73">
        <v>303</v>
      </c>
      <c r="BN16" s="73">
        <v>249</v>
      </c>
      <c r="BO16" s="73">
        <v>103</v>
      </c>
      <c r="BP16" s="73">
        <v>82</v>
      </c>
      <c r="BQ16" s="73">
        <v>83</v>
      </c>
      <c r="BR16" s="73">
        <v>285</v>
      </c>
      <c r="BS16" s="73">
        <v>54</v>
      </c>
      <c r="BT16" s="73">
        <v>1143</v>
      </c>
      <c r="BU16" s="73">
        <v>173</v>
      </c>
      <c r="BV16" s="73">
        <v>668</v>
      </c>
      <c r="BW16" s="73">
        <v>71</v>
      </c>
      <c r="BX16" s="73">
        <v>311</v>
      </c>
      <c r="BY16" s="73">
        <v>239</v>
      </c>
      <c r="BZ16" s="73">
        <v>409</v>
      </c>
      <c r="CA16" s="73">
        <v>388</v>
      </c>
      <c r="CB16" s="73">
        <v>120</v>
      </c>
      <c r="CC16" s="73">
        <v>451</v>
      </c>
      <c r="CD16" s="73">
        <v>119</v>
      </c>
      <c r="CE16" s="73">
        <v>1045</v>
      </c>
      <c r="CF16" s="73">
        <v>937</v>
      </c>
      <c r="CG16" s="73">
        <v>556</v>
      </c>
      <c r="CH16" s="73">
        <v>742</v>
      </c>
      <c r="CI16" s="73">
        <v>543</v>
      </c>
      <c r="CJ16" s="73">
        <v>340</v>
      </c>
    </row>
    <row r="17" spans="2:88" ht="15">
      <c r="B17" s="132" t="s">
        <v>87</v>
      </c>
      <c r="C17" s="124"/>
      <c r="D17" s="124"/>
      <c r="E17" s="124"/>
      <c r="F17" s="124"/>
      <c r="G17" s="72">
        <f>SUM(H17:CJ17)</f>
        <v>19655</v>
      </c>
      <c r="H17" s="73">
        <v>1386</v>
      </c>
      <c r="I17" s="73">
        <v>230</v>
      </c>
      <c r="J17" s="73">
        <v>1046</v>
      </c>
      <c r="K17" s="73">
        <v>90</v>
      </c>
      <c r="L17" s="73">
        <v>50</v>
      </c>
      <c r="M17" s="73">
        <v>245</v>
      </c>
      <c r="N17" s="73">
        <v>106</v>
      </c>
      <c r="O17" s="73">
        <v>579</v>
      </c>
      <c r="P17" s="73">
        <v>161</v>
      </c>
      <c r="Q17" s="73">
        <v>586</v>
      </c>
      <c r="R17" s="73">
        <v>214</v>
      </c>
      <c r="S17" s="73">
        <v>67</v>
      </c>
      <c r="T17" s="73">
        <v>228</v>
      </c>
      <c r="U17" s="73">
        <v>166</v>
      </c>
      <c r="V17" s="73">
        <v>145</v>
      </c>
      <c r="W17" s="73">
        <v>21</v>
      </c>
      <c r="X17" s="73">
        <v>16</v>
      </c>
      <c r="Y17" s="73">
        <v>290</v>
      </c>
      <c r="Z17" s="73">
        <v>645</v>
      </c>
      <c r="AA17" s="73">
        <v>52</v>
      </c>
      <c r="AB17" s="73">
        <v>1068</v>
      </c>
      <c r="AC17" s="73">
        <v>244</v>
      </c>
      <c r="AD17" s="73">
        <v>205</v>
      </c>
      <c r="AE17" s="73">
        <v>22</v>
      </c>
      <c r="AF17" s="73">
        <v>75</v>
      </c>
      <c r="AG17" s="73">
        <v>144</v>
      </c>
      <c r="AH17" s="73">
        <v>82</v>
      </c>
      <c r="AI17" s="73">
        <v>99</v>
      </c>
      <c r="AJ17" s="73">
        <v>69</v>
      </c>
      <c r="AK17" s="73">
        <v>674</v>
      </c>
      <c r="AL17" s="73">
        <v>34</v>
      </c>
      <c r="AM17" s="73">
        <v>43</v>
      </c>
      <c r="AN17" s="73">
        <v>228</v>
      </c>
      <c r="AO17" s="73">
        <v>165</v>
      </c>
      <c r="AP17" s="73">
        <v>58</v>
      </c>
      <c r="AQ17" s="73">
        <v>587</v>
      </c>
      <c r="AR17" s="73">
        <v>247</v>
      </c>
      <c r="AS17" s="73">
        <v>354</v>
      </c>
      <c r="AT17" s="73">
        <v>45</v>
      </c>
      <c r="AU17" s="73">
        <v>253</v>
      </c>
      <c r="AV17" s="73">
        <v>58</v>
      </c>
      <c r="AW17" s="73">
        <v>246</v>
      </c>
      <c r="AX17" s="73">
        <v>126</v>
      </c>
      <c r="AY17" s="73">
        <v>470</v>
      </c>
      <c r="AZ17" s="73">
        <v>120</v>
      </c>
      <c r="BA17" s="73">
        <v>141</v>
      </c>
      <c r="BB17" s="73">
        <v>134</v>
      </c>
      <c r="BC17" s="73">
        <v>153</v>
      </c>
      <c r="BD17" s="73">
        <v>63</v>
      </c>
      <c r="BE17" s="73">
        <v>76</v>
      </c>
      <c r="BF17" s="73">
        <v>58</v>
      </c>
      <c r="BG17" s="73">
        <v>95</v>
      </c>
      <c r="BH17" s="73">
        <v>375</v>
      </c>
      <c r="BI17" s="73">
        <v>383</v>
      </c>
      <c r="BJ17" s="73">
        <v>223</v>
      </c>
      <c r="BK17" s="73">
        <v>202</v>
      </c>
      <c r="BL17" s="73">
        <v>89</v>
      </c>
      <c r="BM17" s="73">
        <v>227</v>
      </c>
      <c r="BN17" s="73">
        <v>128</v>
      </c>
      <c r="BO17" s="73">
        <v>65</v>
      </c>
      <c r="BP17" s="73">
        <v>54</v>
      </c>
      <c r="BQ17" s="73">
        <v>51</v>
      </c>
      <c r="BR17" s="73">
        <v>106</v>
      </c>
      <c r="BS17" s="73">
        <v>22</v>
      </c>
      <c r="BT17" s="73">
        <v>861</v>
      </c>
      <c r="BU17" s="73">
        <v>120</v>
      </c>
      <c r="BV17" s="73">
        <v>353</v>
      </c>
      <c r="BW17" s="73">
        <v>66</v>
      </c>
      <c r="BX17" s="73">
        <v>138</v>
      </c>
      <c r="BY17" s="73">
        <v>150</v>
      </c>
      <c r="BZ17" s="73">
        <v>203</v>
      </c>
      <c r="CA17" s="73">
        <v>183</v>
      </c>
      <c r="CB17" s="73">
        <v>69</v>
      </c>
      <c r="CC17" s="73">
        <v>215</v>
      </c>
      <c r="CD17" s="73">
        <v>138</v>
      </c>
      <c r="CE17" s="73">
        <v>641</v>
      </c>
      <c r="CF17" s="73">
        <v>659</v>
      </c>
      <c r="CG17" s="73">
        <v>323</v>
      </c>
      <c r="CH17" s="73">
        <v>360</v>
      </c>
      <c r="CI17" s="73">
        <v>265</v>
      </c>
      <c r="CJ17" s="73">
        <v>227</v>
      </c>
    </row>
    <row r="18" spans="2:88" ht="15">
      <c r="B18" s="133" t="s">
        <v>173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</row>
    <row r="28" ht="12" customHeight="1">
      <c r="A28" s="3" t="s">
        <v>12</v>
      </c>
    </row>
  </sheetData>
  <sheetProtection/>
  <mergeCells count="13">
    <mergeCell ref="B17:F17"/>
    <mergeCell ref="B18:CJ18"/>
    <mergeCell ref="B3:CJ3"/>
    <mergeCell ref="B4:F5"/>
    <mergeCell ref="G4:G5"/>
    <mergeCell ref="H4:M4"/>
    <mergeCell ref="B15:F15"/>
    <mergeCell ref="B16:F16"/>
    <mergeCell ref="B14:F14"/>
    <mergeCell ref="B12:F12"/>
    <mergeCell ref="B11:F11"/>
    <mergeCell ref="B10:F10"/>
    <mergeCell ref="B7:F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K29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B19" sqref="B19:CJ19"/>
    </sheetView>
  </sheetViews>
  <sheetFormatPr defaultColWidth="11.421875" defaultRowHeight="15"/>
  <cols>
    <col min="6" max="6" width="6.00390625" style="0" customWidth="1"/>
    <col min="7" max="7" width="18.00390625" style="0" customWidth="1"/>
    <col min="9" max="9" width="11.28125" style="0" customWidth="1"/>
    <col min="10" max="10" width="14.00390625" style="0" bestFit="1" customWidth="1"/>
    <col min="11" max="11" width="11.00390625" style="0" customWidth="1"/>
    <col min="16" max="16" width="12.8515625" style="0" customWidth="1"/>
    <col min="23" max="23" width="13.8515625" style="0" customWidth="1"/>
    <col min="26" max="26" width="11.421875" style="0" customWidth="1"/>
    <col min="70" max="70" width="11.7109375" style="0" customWidth="1"/>
    <col min="71" max="71" width="10.57421875" style="0" customWidth="1"/>
    <col min="83" max="83" width="10.7109375" style="0" customWidth="1"/>
    <col min="84" max="84" width="10.00390625" style="0" customWidth="1"/>
  </cols>
  <sheetData>
    <row r="3" spans="2:88" ht="21" customHeight="1">
      <c r="B3" s="134" t="s">
        <v>85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</row>
    <row r="4" spans="2:13" ht="18.75" customHeight="1">
      <c r="B4" s="135" t="s">
        <v>14</v>
      </c>
      <c r="C4" s="135"/>
      <c r="D4" s="135"/>
      <c r="E4" s="135"/>
      <c r="F4" s="135"/>
      <c r="G4" s="136" t="s">
        <v>91</v>
      </c>
      <c r="H4" s="130" t="s">
        <v>86</v>
      </c>
      <c r="I4" s="130"/>
      <c r="J4" s="130"/>
      <c r="K4" s="130"/>
      <c r="L4" s="130"/>
      <c r="M4" s="130"/>
    </row>
    <row r="5" spans="2:88" ht="30">
      <c r="B5" s="130"/>
      <c r="C5" s="130"/>
      <c r="D5" s="130"/>
      <c r="E5" s="130"/>
      <c r="F5" s="130"/>
      <c r="G5" s="128"/>
      <c r="H5" s="60" t="s">
        <v>89</v>
      </c>
      <c r="I5" s="60" t="s">
        <v>90</v>
      </c>
      <c r="J5" s="60" t="s">
        <v>92</v>
      </c>
      <c r="K5" s="60" t="s">
        <v>93</v>
      </c>
      <c r="L5" s="60" t="s">
        <v>94</v>
      </c>
      <c r="M5" s="60" t="s">
        <v>95</v>
      </c>
      <c r="N5" s="60" t="s">
        <v>96</v>
      </c>
      <c r="O5" s="60" t="s">
        <v>97</v>
      </c>
      <c r="P5" s="60" t="s">
        <v>98</v>
      </c>
      <c r="Q5" s="60" t="s">
        <v>99</v>
      </c>
      <c r="R5" s="60" t="s">
        <v>100</v>
      </c>
      <c r="S5" s="60" t="s">
        <v>101</v>
      </c>
      <c r="T5" s="60" t="s">
        <v>102</v>
      </c>
      <c r="U5" s="60" t="s">
        <v>103</v>
      </c>
      <c r="V5" s="60" t="s">
        <v>104</v>
      </c>
      <c r="W5" s="60" t="s">
        <v>105</v>
      </c>
      <c r="X5" s="60" t="s">
        <v>106</v>
      </c>
      <c r="Y5" s="60" t="s">
        <v>107</v>
      </c>
      <c r="Z5" s="60" t="s">
        <v>108</v>
      </c>
      <c r="AA5" s="60" t="s">
        <v>109</v>
      </c>
      <c r="AB5" s="67" t="s">
        <v>110</v>
      </c>
      <c r="AC5" s="67" t="s">
        <v>111</v>
      </c>
      <c r="AD5" s="67" t="s">
        <v>112</v>
      </c>
      <c r="AE5" s="67" t="s">
        <v>113</v>
      </c>
      <c r="AF5" s="67" t="s">
        <v>114</v>
      </c>
      <c r="AG5" s="67" t="s">
        <v>115</v>
      </c>
      <c r="AH5" s="67" t="s">
        <v>116</v>
      </c>
      <c r="AI5" s="67" t="s">
        <v>117</v>
      </c>
      <c r="AJ5" s="67" t="s">
        <v>118</v>
      </c>
      <c r="AK5" s="67" t="s">
        <v>119</v>
      </c>
      <c r="AL5" s="67" t="s">
        <v>120</v>
      </c>
      <c r="AM5" s="67" t="s">
        <v>121</v>
      </c>
      <c r="AN5" s="67" t="s">
        <v>122</v>
      </c>
      <c r="AO5" s="67" t="s">
        <v>123</v>
      </c>
      <c r="AP5" s="67" t="s">
        <v>124</v>
      </c>
      <c r="AQ5" s="68" t="s">
        <v>125</v>
      </c>
      <c r="AR5" s="68" t="s">
        <v>126</v>
      </c>
      <c r="AS5" s="68" t="s">
        <v>127</v>
      </c>
      <c r="AT5" s="68" t="s">
        <v>128</v>
      </c>
      <c r="AU5" s="68" t="s">
        <v>129</v>
      </c>
      <c r="AV5" s="68" t="s">
        <v>130</v>
      </c>
      <c r="AW5" s="68" t="s">
        <v>131</v>
      </c>
      <c r="AX5" s="68" t="s">
        <v>132</v>
      </c>
      <c r="AY5" s="69" t="s">
        <v>133</v>
      </c>
      <c r="AZ5" s="69" t="s">
        <v>134</v>
      </c>
      <c r="BA5" s="69" t="s">
        <v>135</v>
      </c>
      <c r="BB5" s="69" t="s">
        <v>136</v>
      </c>
      <c r="BC5" s="69" t="s">
        <v>137</v>
      </c>
      <c r="BD5" s="69" t="s">
        <v>138</v>
      </c>
      <c r="BE5" s="69" t="s">
        <v>139</v>
      </c>
      <c r="BF5" s="69" t="s">
        <v>140</v>
      </c>
      <c r="BG5" s="69" t="s">
        <v>141</v>
      </c>
      <c r="BH5" s="69" t="s">
        <v>142</v>
      </c>
      <c r="BI5" s="61" t="s">
        <v>143</v>
      </c>
      <c r="BJ5" s="61" t="s">
        <v>144</v>
      </c>
      <c r="BK5" s="61" t="s">
        <v>145</v>
      </c>
      <c r="BL5" s="61" t="s">
        <v>146</v>
      </c>
      <c r="BM5" s="61" t="s">
        <v>147</v>
      </c>
      <c r="BN5" s="61" t="s">
        <v>148</v>
      </c>
      <c r="BO5" s="61" t="s">
        <v>149</v>
      </c>
      <c r="BP5" s="61" t="s">
        <v>150</v>
      </c>
      <c r="BQ5" s="61" t="s">
        <v>151</v>
      </c>
      <c r="BR5" s="61" t="s">
        <v>152</v>
      </c>
      <c r="BS5" s="61" t="s">
        <v>153</v>
      </c>
      <c r="BT5" s="62" t="s">
        <v>154</v>
      </c>
      <c r="BU5" s="62" t="s">
        <v>155</v>
      </c>
      <c r="BV5" s="62" t="s">
        <v>156</v>
      </c>
      <c r="BW5" s="62" t="s">
        <v>157</v>
      </c>
      <c r="BX5" s="62" t="s">
        <v>158</v>
      </c>
      <c r="BY5" s="62" t="s">
        <v>159</v>
      </c>
      <c r="BZ5" s="62" t="s">
        <v>160</v>
      </c>
      <c r="CA5" s="62" t="s">
        <v>161</v>
      </c>
      <c r="CB5" s="62" t="s">
        <v>162</v>
      </c>
      <c r="CC5" s="62" t="s">
        <v>163</v>
      </c>
      <c r="CD5" s="62" t="s">
        <v>164</v>
      </c>
      <c r="CE5" s="70" t="s">
        <v>165</v>
      </c>
      <c r="CF5" s="70" t="s">
        <v>166</v>
      </c>
      <c r="CG5" s="70" t="s">
        <v>167</v>
      </c>
      <c r="CH5" s="70" t="s">
        <v>168</v>
      </c>
      <c r="CI5" s="70" t="s">
        <v>169</v>
      </c>
      <c r="CJ5" s="70" t="s">
        <v>170</v>
      </c>
    </row>
    <row r="6" spans="2:88" ht="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2:89" ht="15">
      <c r="B7" s="132" t="s">
        <v>184</v>
      </c>
      <c r="C7" s="124"/>
      <c r="D7" s="124"/>
      <c r="E7" s="124"/>
      <c r="F7" s="124"/>
      <c r="G7" s="63">
        <f>+G11+G15</f>
        <v>170116</v>
      </c>
      <c r="H7" s="64">
        <f aca="true" t="shared" si="0" ref="H7:M7">+H11+H15</f>
        <v>12467</v>
      </c>
      <c r="I7" s="64">
        <f t="shared" si="0"/>
        <v>1588</v>
      </c>
      <c r="J7" s="64">
        <f t="shared" si="0"/>
        <v>7069</v>
      </c>
      <c r="K7" s="64">
        <f t="shared" si="0"/>
        <v>1003</v>
      </c>
      <c r="L7" s="64">
        <f t="shared" si="0"/>
        <v>439</v>
      </c>
      <c r="M7" s="64">
        <f t="shared" si="0"/>
        <v>2128</v>
      </c>
      <c r="N7" s="64">
        <f aca="true" t="shared" si="1" ref="N7:BY7">+N11+N15</f>
        <v>744</v>
      </c>
      <c r="O7" s="64">
        <f t="shared" si="1"/>
        <v>3914</v>
      </c>
      <c r="P7" s="64">
        <f t="shared" si="1"/>
        <v>1240</v>
      </c>
      <c r="Q7" s="64">
        <f t="shared" si="1"/>
        <v>3737</v>
      </c>
      <c r="R7" s="64">
        <f t="shared" si="1"/>
        <v>1388</v>
      </c>
      <c r="S7" s="64">
        <f t="shared" si="1"/>
        <v>744</v>
      </c>
      <c r="T7" s="64">
        <f t="shared" si="1"/>
        <v>2053</v>
      </c>
      <c r="U7" s="64">
        <f t="shared" si="1"/>
        <v>1275</v>
      </c>
      <c r="V7" s="64">
        <f t="shared" si="1"/>
        <v>1370</v>
      </c>
      <c r="W7" s="64">
        <f t="shared" si="1"/>
        <v>276</v>
      </c>
      <c r="X7" s="64">
        <f t="shared" si="1"/>
        <v>168</v>
      </c>
      <c r="Y7" s="64">
        <f t="shared" si="1"/>
        <v>2024</v>
      </c>
      <c r="Z7" s="64">
        <f t="shared" si="1"/>
        <v>4762</v>
      </c>
      <c r="AA7" s="64">
        <f t="shared" si="1"/>
        <v>428</v>
      </c>
      <c r="AB7" s="64">
        <f t="shared" si="1"/>
        <v>8079</v>
      </c>
      <c r="AC7" s="64">
        <f t="shared" si="1"/>
        <v>2612</v>
      </c>
      <c r="AD7" s="64">
        <f t="shared" si="1"/>
        <v>2470</v>
      </c>
      <c r="AE7" s="64">
        <f t="shared" si="1"/>
        <v>248</v>
      </c>
      <c r="AF7" s="64">
        <f t="shared" si="1"/>
        <v>661</v>
      </c>
      <c r="AG7" s="64">
        <f t="shared" si="1"/>
        <v>1391</v>
      </c>
      <c r="AH7" s="64">
        <f t="shared" si="1"/>
        <v>923</v>
      </c>
      <c r="AI7" s="64">
        <f t="shared" si="1"/>
        <v>941</v>
      </c>
      <c r="AJ7" s="64">
        <f t="shared" si="1"/>
        <v>950</v>
      </c>
      <c r="AK7" s="64">
        <f t="shared" si="1"/>
        <v>7360</v>
      </c>
      <c r="AL7" s="64">
        <f t="shared" si="1"/>
        <v>324</v>
      </c>
      <c r="AM7" s="64">
        <f t="shared" si="1"/>
        <v>583</v>
      </c>
      <c r="AN7" s="64">
        <f t="shared" si="1"/>
        <v>2972</v>
      </c>
      <c r="AO7" s="64">
        <f t="shared" si="1"/>
        <v>1892</v>
      </c>
      <c r="AP7" s="64">
        <f t="shared" si="1"/>
        <v>1055</v>
      </c>
      <c r="AQ7" s="64">
        <f t="shared" si="1"/>
        <v>3904</v>
      </c>
      <c r="AR7" s="64">
        <f t="shared" si="1"/>
        <v>1724</v>
      </c>
      <c r="AS7" s="64">
        <f t="shared" si="1"/>
        <v>3168</v>
      </c>
      <c r="AT7" s="64">
        <f t="shared" si="1"/>
        <v>548</v>
      </c>
      <c r="AU7" s="64">
        <f t="shared" si="1"/>
        <v>2593</v>
      </c>
      <c r="AV7" s="64">
        <f t="shared" si="1"/>
        <v>385</v>
      </c>
      <c r="AW7" s="64">
        <f t="shared" si="1"/>
        <v>1125</v>
      </c>
      <c r="AX7" s="64">
        <f t="shared" si="1"/>
        <v>925</v>
      </c>
      <c r="AY7" s="64">
        <f t="shared" si="1"/>
        <v>3421</v>
      </c>
      <c r="AZ7" s="64">
        <f t="shared" si="1"/>
        <v>838</v>
      </c>
      <c r="BA7" s="64">
        <f t="shared" si="1"/>
        <v>1022</v>
      </c>
      <c r="BB7" s="64">
        <f t="shared" si="1"/>
        <v>810</v>
      </c>
      <c r="BC7" s="64">
        <f t="shared" si="1"/>
        <v>1210</v>
      </c>
      <c r="BD7" s="64">
        <f t="shared" si="1"/>
        <v>462</v>
      </c>
      <c r="BE7" s="64">
        <f t="shared" si="1"/>
        <v>516</v>
      </c>
      <c r="BF7" s="64">
        <f t="shared" si="1"/>
        <v>386</v>
      </c>
      <c r="BG7" s="64">
        <f t="shared" si="1"/>
        <v>580</v>
      </c>
      <c r="BH7" s="64">
        <f t="shared" si="1"/>
        <v>3749</v>
      </c>
      <c r="BI7" s="64">
        <f t="shared" si="1"/>
        <v>2779</v>
      </c>
      <c r="BJ7" s="64">
        <f t="shared" si="1"/>
        <v>2107</v>
      </c>
      <c r="BK7" s="64">
        <f t="shared" si="1"/>
        <v>2394</v>
      </c>
      <c r="BL7" s="64">
        <f t="shared" si="1"/>
        <v>948</v>
      </c>
      <c r="BM7" s="64">
        <f t="shared" si="1"/>
        <v>1747</v>
      </c>
      <c r="BN7" s="64">
        <f t="shared" si="1"/>
        <v>1287</v>
      </c>
      <c r="BO7" s="64">
        <f t="shared" si="1"/>
        <v>919</v>
      </c>
      <c r="BP7" s="64">
        <f t="shared" si="1"/>
        <v>530</v>
      </c>
      <c r="BQ7" s="64">
        <f t="shared" si="1"/>
        <v>512</v>
      </c>
      <c r="BR7" s="64">
        <f t="shared" si="1"/>
        <v>1209</v>
      </c>
      <c r="BS7" s="64">
        <f t="shared" si="1"/>
        <v>226</v>
      </c>
      <c r="BT7" s="64">
        <f t="shared" si="1"/>
        <v>6562</v>
      </c>
      <c r="BU7" s="64">
        <f t="shared" si="1"/>
        <v>1232</v>
      </c>
      <c r="BV7" s="64">
        <f t="shared" si="1"/>
        <v>2981</v>
      </c>
      <c r="BW7" s="64">
        <f t="shared" si="1"/>
        <v>512</v>
      </c>
      <c r="BX7" s="64">
        <f t="shared" si="1"/>
        <v>2096</v>
      </c>
      <c r="BY7" s="64">
        <f t="shared" si="1"/>
        <v>1717</v>
      </c>
      <c r="BZ7" s="64">
        <f aca="true" t="shared" si="2" ref="BZ7:CJ7">+BZ11+BZ15</f>
        <v>2564</v>
      </c>
      <c r="CA7" s="64">
        <f t="shared" si="2"/>
        <v>2095</v>
      </c>
      <c r="CB7" s="64">
        <f t="shared" si="2"/>
        <v>974</v>
      </c>
      <c r="CC7" s="64">
        <f t="shared" si="2"/>
        <v>2512</v>
      </c>
      <c r="CD7" s="64">
        <f t="shared" si="2"/>
        <v>1109</v>
      </c>
      <c r="CE7" s="64">
        <f t="shared" si="2"/>
        <v>5166</v>
      </c>
      <c r="CF7" s="64">
        <f t="shared" si="2"/>
        <v>6831</v>
      </c>
      <c r="CG7" s="64">
        <f t="shared" si="2"/>
        <v>3287</v>
      </c>
      <c r="CH7" s="64">
        <f t="shared" si="2"/>
        <v>2243</v>
      </c>
      <c r="CI7" s="64">
        <f t="shared" si="2"/>
        <v>2834</v>
      </c>
      <c r="CJ7" s="64">
        <f t="shared" si="2"/>
        <v>2099</v>
      </c>
      <c r="CK7" s="1"/>
    </row>
    <row r="8" spans="2:88" ht="15">
      <c r="B8" s="132" t="s">
        <v>183</v>
      </c>
      <c r="C8" s="124"/>
      <c r="D8" s="124"/>
      <c r="E8" s="124"/>
      <c r="F8" s="124"/>
      <c r="G8" s="88">
        <f>+G7/G13</f>
        <v>0.13752515196272214</v>
      </c>
      <c r="H8" s="88">
        <f aca="true" t="shared" si="3" ref="H8:BS8">+H7/H13</f>
        <v>0.1483001451240692</v>
      </c>
      <c r="I8" s="88">
        <f t="shared" si="3"/>
        <v>0.0943048874636261</v>
      </c>
      <c r="J8" s="88">
        <f t="shared" si="3"/>
        <v>0.12061493311493311</v>
      </c>
      <c r="K8" s="88">
        <f t="shared" si="3"/>
        <v>0.10140531796582752</v>
      </c>
      <c r="L8" s="88">
        <f t="shared" si="3"/>
        <v>0.0947754749568221</v>
      </c>
      <c r="M8" s="88">
        <f t="shared" si="3"/>
        <v>0.1301688279911916</v>
      </c>
      <c r="N8" s="88">
        <f t="shared" si="3"/>
        <v>0.09450019052457767</v>
      </c>
      <c r="O8" s="88">
        <f t="shared" si="3"/>
        <v>0.11735780036580612</v>
      </c>
      <c r="P8" s="88">
        <f t="shared" si="3"/>
        <v>0.0857123107762494</v>
      </c>
      <c r="Q8" s="88">
        <f t="shared" si="3"/>
        <v>0.1825509256997704</v>
      </c>
      <c r="R8" s="88">
        <f t="shared" si="3"/>
        <v>0.0798573154594097</v>
      </c>
      <c r="S8" s="88">
        <f t="shared" si="3"/>
        <v>0.12527361508671495</v>
      </c>
      <c r="T8" s="88">
        <f t="shared" si="3"/>
        <v>0.10494300465163829</v>
      </c>
      <c r="U8" s="88">
        <f t="shared" si="3"/>
        <v>0.07435269419174248</v>
      </c>
      <c r="V8" s="88">
        <f t="shared" si="3"/>
        <v>0.07970677216662787</v>
      </c>
      <c r="W8" s="88">
        <f t="shared" si="3"/>
        <v>0.16187683284457477</v>
      </c>
      <c r="X8" s="88">
        <f t="shared" si="3"/>
        <v>0.08450704225352113</v>
      </c>
      <c r="Y8" s="88">
        <f t="shared" si="3"/>
        <v>0.10374167093798052</v>
      </c>
      <c r="Z8" s="88">
        <f t="shared" si="3"/>
        <v>0.12247627375839099</v>
      </c>
      <c r="AA8" s="88">
        <f t="shared" si="3"/>
        <v>0.12474497231127951</v>
      </c>
      <c r="AB8" s="88">
        <f t="shared" si="3"/>
        <v>0.11011612692181878</v>
      </c>
      <c r="AC8" s="88">
        <f t="shared" si="3"/>
        <v>0.10999284120099381</v>
      </c>
      <c r="AD8" s="88">
        <f t="shared" si="3"/>
        <v>0.11115611358624725</v>
      </c>
      <c r="AE8" s="88">
        <f t="shared" si="3"/>
        <v>0.13354873451803984</v>
      </c>
      <c r="AF8" s="88">
        <f t="shared" si="3"/>
        <v>0.08662036430349888</v>
      </c>
      <c r="AG8" s="88">
        <f t="shared" si="3"/>
        <v>0.1163237999665496</v>
      </c>
      <c r="AH8" s="88">
        <f t="shared" si="3"/>
        <v>0.09418367346938776</v>
      </c>
      <c r="AI8" s="88">
        <f t="shared" si="3"/>
        <v>0.11648923000742759</v>
      </c>
      <c r="AJ8" s="88">
        <f t="shared" si="3"/>
        <v>0.15520339813755923</v>
      </c>
      <c r="AK8" s="88">
        <f t="shared" si="3"/>
        <v>0.1601462204621611</v>
      </c>
      <c r="AL8" s="88">
        <f t="shared" si="3"/>
        <v>0.09482001755926252</v>
      </c>
      <c r="AM8" s="88">
        <f t="shared" si="3"/>
        <v>0.11366738155585884</v>
      </c>
      <c r="AN8" s="88">
        <f t="shared" si="3"/>
        <v>0.25419089976052</v>
      </c>
      <c r="AO8" s="88">
        <f t="shared" si="3"/>
        <v>0.3056049103537393</v>
      </c>
      <c r="AP8" s="88">
        <f t="shared" si="3"/>
        <v>0.23460084500778297</v>
      </c>
      <c r="AQ8" s="88">
        <f t="shared" si="3"/>
        <v>0.09815704120886028</v>
      </c>
      <c r="AR8" s="88">
        <f t="shared" si="3"/>
        <v>0.11435394003714514</v>
      </c>
      <c r="AS8" s="88">
        <f t="shared" si="3"/>
        <v>0.1148950059841149</v>
      </c>
      <c r="AT8" s="88">
        <f t="shared" si="3"/>
        <v>0.13069401383257812</v>
      </c>
      <c r="AU8" s="88">
        <f t="shared" si="3"/>
        <v>0.12472342472342472</v>
      </c>
      <c r="AV8" s="88">
        <f t="shared" si="3"/>
        <v>0.10352245227211616</v>
      </c>
      <c r="AW8" s="88">
        <f t="shared" si="3"/>
        <v>0.09774958727952038</v>
      </c>
      <c r="AX8" s="88">
        <f t="shared" si="3"/>
        <v>0.08418274481252275</v>
      </c>
      <c r="AY8" s="88">
        <f t="shared" si="3"/>
        <v>0.09414128071768624</v>
      </c>
      <c r="AZ8" s="88">
        <f t="shared" si="3"/>
        <v>0.07253527222366485</v>
      </c>
      <c r="BA8" s="88">
        <f t="shared" si="3"/>
        <v>0.08664688427299704</v>
      </c>
      <c r="BB8" s="88">
        <f t="shared" si="3"/>
        <v>0.07872485178345806</v>
      </c>
      <c r="BC8" s="88">
        <f t="shared" si="3"/>
        <v>0.09141044043212208</v>
      </c>
      <c r="BD8" s="88">
        <f t="shared" si="3"/>
        <v>0.07750377453447409</v>
      </c>
      <c r="BE8" s="88">
        <f t="shared" si="3"/>
        <v>0.0826525708793849</v>
      </c>
      <c r="BF8" s="88">
        <f t="shared" si="3"/>
        <v>0.06569094622191968</v>
      </c>
      <c r="BG8" s="88">
        <f t="shared" si="3"/>
        <v>0.07076622742801367</v>
      </c>
      <c r="BH8" s="88">
        <f t="shared" si="3"/>
        <v>0.2320212897635846</v>
      </c>
      <c r="BI8" s="88">
        <f t="shared" si="3"/>
        <v>0.16366313309776206</v>
      </c>
      <c r="BJ8" s="88">
        <f t="shared" si="3"/>
        <v>0.13898416886543535</v>
      </c>
      <c r="BK8" s="88">
        <f t="shared" si="3"/>
        <v>0.1414141414141414</v>
      </c>
      <c r="BL8" s="88">
        <f t="shared" si="3"/>
        <v>0.16710735060814383</v>
      </c>
      <c r="BM8" s="88">
        <f t="shared" si="3"/>
        <v>0.16887385210246497</v>
      </c>
      <c r="BN8" s="88">
        <f t="shared" si="3"/>
        <v>0.17457948996201844</v>
      </c>
      <c r="BO8" s="88">
        <f t="shared" si="3"/>
        <v>0.1704060819580938</v>
      </c>
      <c r="BP8" s="88">
        <f t="shared" si="3"/>
        <v>0.0869850648284917</v>
      </c>
      <c r="BQ8" s="88">
        <f t="shared" si="3"/>
        <v>0.15352323838080958</v>
      </c>
      <c r="BR8" s="88">
        <f t="shared" si="3"/>
        <v>0.24789829813409883</v>
      </c>
      <c r="BS8" s="88">
        <f t="shared" si="3"/>
        <v>0.11073003429691328</v>
      </c>
      <c r="BT8" s="88">
        <f aca="true" t="shared" si="4" ref="BT8:CJ8">+BT7/BT13</f>
        <v>0.19440082950673973</v>
      </c>
      <c r="BU8" s="88">
        <f t="shared" si="4"/>
        <v>0.1444991789819376</v>
      </c>
      <c r="BV8" s="88">
        <f t="shared" si="4"/>
        <v>0.2409667771400857</v>
      </c>
      <c r="BW8" s="88">
        <f t="shared" si="4"/>
        <v>0.12835297066934068</v>
      </c>
      <c r="BX8" s="88">
        <f t="shared" si="4"/>
        <v>0.23173023770038695</v>
      </c>
      <c r="BY8" s="88">
        <f t="shared" si="4"/>
        <v>0.20850030358227079</v>
      </c>
      <c r="BZ8" s="88">
        <f t="shared" si="4"/>
        <v>0.21715931227238078</v>
      </c>
      <c r="CA8" s="88">
        <f t="shared" si="4"/>
        <v>0.18990210297316895</v>
      </c>
      <c r="CB8" s="88">
        <f t="shared" si="4"/>
        <v>0.19780666125101543</v>
      </c>
      <c r="CC8" s="88">
        <f t="shared" si="4"/>
        <v>0.20815379516075572</v>
      </c>
      <c r="CD8" s="88">
        <f t="shared" si="4"/>
        <v>0.20636397469296613</v>
      </c>
      <c r="CE8" s="88">
        <f t="shared" si="4"/>
        <v>0.19098672779030648</v>
      </c>
      <c r="CF8" s="88">
        <f t="shared" si="4"/>
        <v>0.1851871933201399</v>
      </c>
      <c r="CG8" s="88">
        <f t="shared" si="4"/>
        <v>0.19853829427397923</v>
      </c>
      <c r="CH8" s="88">
        <f t="shared" si="4"/>
        <v>0.27257260906550007</v>
      </c>
      <c r="CI8" s="88">
        <f t="shared" si="4"/>
        <v>0.26548009367681497</v>
      </c>
      <c r="CJ8" s="88">
        <f t="shared" si="4"/>
        <v>0.17421978751660028</v>
      </c>
    </row>
    <row r="9" spans="2:88" ht="15">
      <c r="B9" s="132" t="s">
        <v>186</v>
      </c>
      <c r="C9" s="124"/>
      <c r="D9" s="124"/>
      <c r="E9" s="124"/>
      <c r="F9" s="124"/>
      <c r="G9" s="88">
        <f>+(G7-'DH por canton Censo 2000'!G7)/'DH por canton Censo 2000'!G7</f>
        <v>-0.006256316192234224</v>
      </c>
      <c r="H9" s="88">
        <f>+(H7-'DH por canton Censo 2000'!H7)/'DH por canton Censo 2000'!H7</f>
        <v>-0.14527629233511585</v>
      </c>
      <c r="I9" s="88">
        <f>+(I7-'DH por canton Censo 2000'!I7)/'DH por canton Censo 2000'!I7</f>
        <v>-0.17118997912317327</v>
      </c>
      <c r="J9" s="88">
        <f>+(J7-'DH por canton Censo 2000'!J7)/'DH por canton Censo 2000'!J7</f>
        <v>-0.015733778891673628</v>
      </c>
      <c r="K9" s="88">
        <f>+(K7-'DH por canton Censo 2000'!K7)/'DH por canton Censo 2000'!K7</f>
        <v>-0.1331028522039758</v>
      </c>
      <c r="L9" s="88">
        <f>+(L7-'DH por canton Censo 2000'!L7)/'DH por canton Censo 2000'!L7</f>
        <v>0.12276214833759591</v>
      </c>
      <c r="M9" s="88">
        <f>+(M7-'DH por canton Censo 2000'!M7)/'DH por canton Censo 2000'!M7</f>
        <v>-0.01572617946345976</v>
      </c>
      <c r="N9" s="88">
        <f>+(N7-'DH por canton Censo 2000'!N7)/'DH por canton Censo 2000'!N7</f>
        <v>-0.1851040525739321</v>
      </c>
      <c r="O9" s="88">
        <f>+(O7-'DH por canton Censo 2000'!O7)/'DH por canton Censo 2000'!O7</f>
        <v>-0.014850239114019632</v>
      </c>
      <c r="P9" s="88">
        <f>+(P7-'DH por canton Censo 2000'!P7)/'DH por canton Censo 2000'!P7</f>
        <v>0.011419249592169658</v>
      </c>
      <c r="Q9" s="88">
        <f>+(Q7-'DH por canton Censo 2000'!Q7)/'DH por canton Censo 2000'!Q7</f>
        <v>-0.05200405885337392</v>
      </c>
      <c r="R9" s="88">
        <f>+(R7-'DH por canton Censo 2000'!R7)/'DH por canton Censo 2000'!R7</f>
        <v>-0.10682110682110682</v>
      </c>
      <c r="S9" s="88">
        <f>+(S7-'DH por canton Censo 2000'!S7)/'DH por canton Censo 2000'!S7</f>
        <v>-0.22012578616352202</v>
      </c>
      <c r="T9" s="88">
        <f>+(T7-'DH por canton Censo 2000'!T7)/'DH por canton Censo 2000'!T7</f>
        <v>-0.15270326042096574</v>
      </c>
      <c r="U9" s="88">
        <f>+(U7-'DH por canton Censo 2000'!U7)/'DH por canton Censo 2000'!U7</f>
        <v>0.1000862812769629</v>
      </c>
      <c r="V9" s="88">
        <f>+(V7-'DH por canton Censo 2000'!V7)/'DH por canton Censo 2000'!V7</f>
        <v>0.06614785992217899</v>
      </c>
      <c r="W9" s="88">
        <f>+(W7-'DH por canton Censo 2000'!W7)/'DH por canton Censo 2000'!W7</f>
        <v>0.01098901098901099</v>
      </c>
      <c r="X9" s="88">
        <f>+(X7-'DH por canton Censo 2000'!X7)/'DH por canton Censo 2000'!X7</f>
        <v>0.09090909090909091</v>
      </c>
      <c r="Y9" s="88">
        <f>+(Y7-'DH por canton Censo 2000'!Y7)/'DH por canton Censo 2000'!Y7</f>
        <v>-0.106401766004415</v>
      </c>
      <c r="Z9" s="88">
        <f>+(Z7-'DH por canton Censo 2000'!Z7)/'DH por canton Censo 2000'!Z7</f>
        <v>-0.15627214741318213</v>
      </c>
      <c r="AA9" s="88">
        <f>+(AA7-'DH por canton Censo 2000'!AA7)/'DH por canton Censo 2000'!AA7</f>
        <v>-0.16731517509727625</v>
      </c>
      <c r="AB9" s="88">
        <f>+(AB7-'DH por canton Censo 2000'!AB7)/'DH por canton Censo 2000'!AB7</f>
        <v>-0.06848841231407818</v>
      </c>
      <c r="AC9" s="88">
        <f>+(AC7-'DH por canton Censo 2000'!AC7)/'DH por canton Censo 2000'!AC7</f>
        <v>-0.0698005698005698</v>
      </c>
      <c r="AD9" s="88">
        <f>+(AD7-'DH por canton Censo 2000'!AD7)/'DH por canton Censo 2000'!AD7</f>
        <v>0.11061151079136691</v>
      </c>
      <c r="AE9" s="88">
        <f>+(AE7-'DH por canton Censo 2000'!AE7)/'DH por canton Censo 2000'!AE7</f>
        <v>0.11711711711711711</v>
      </c>
      <c r="AF9" s="88">
        <f>+(AF7-'DH por canton Censo 2000'!AF7)/'DH por canton Censo 2000'!AF7</f>
        <v>0.026397515527950312</v>
      </c>
      <c r="AG9" s="88">
        <f>+(AG7-'DH por canton Censo 2000'!AG7)/'DH por canton Censo 2000'!AG7</f>
        <v>-0.12350346565847511</v>
      </c>
      <c r="AH9" s="88">
        <f>+(AH7-'DH por canton Censo 2000'!AH7)/'DH por canton Censo 2000'!AH7</f>
        <v>-0.14930875576036867</v>
      </c>
      <c r="AI9" s="88">
        <f>+(AI7-'DH por canton Censo 2000'!AI7)/'DH por canton Censo 2000'!AI7</f>
        <v>0.05022321428571429</v>
      </c>
      <c r="AJ9" s="88">
        <f>+(AJ7-'DH por canton Censo 2000'!AJ7)/'DH por canton Censo 2000'!AJ7</f>
        <v>0.4592933947772657</v>
      </c>
      <c r="AK9" s="88">
        <f>+(AK7-'DH por canton Censo 2000'!AK7)/'DH por canton Censo 2000'!AK7</f>
        <v>0.14802682888784902</v>
      </c>
      <c r="AL9" s="88">
        <f>+(AL7-'DH por canton Censo 2000'!AL7)/'DH por canton Censo 2000'!AL7</f>
        <v>0.09830508474576272</v>
      </c>
      <c r="AM9" s="88">
        <f>+(AM7-'DH por canton Censo 2000'!AM7)/'DH por canton Censo 2000'!AM7</f>
        <v>-0.07898894154818326</v>
      </c>
      <c r="AN9" s="88">
        <f>+(AN7-'DH por canton Censo 2000'!AN7)/'DH por canton Censo 2000'!AN7</f>
        <v>-0.03223705633344188</v>
      </c>
      <c r="AO9" s="88">
        <f>+(AO7-'DH por canton Censo 2000'!AO7)/'DH por canton Censo 2000'!AO7</f>
        <v>0.13022700119474312</v>
      </c>
      <c r="AP9" s="88">
        <f>+(AP7-'DH por canton Censo 2000'!AP7)/'DH por canton Censo 2000'!AP7</f>
        <v>0.1356297093649085</v>
      </c>
      <c r="AQ9" s="88">
        <f>+(AQ7-'DH por canton Censo 2000'!AQ7)/'DH por canton Censo 2000'!AQ7</f>
        <v>0.061735110144139245</v>
      </c>
      <c r="AR9" s="88">
        <f>+(AR7-'DH por canton Censo 2000'!AR7)/'DH por canton Censo 2000'!AR7</f>
        <v>0.12827225130890052</v>
      </c>
      <c r="AS9" s="88">
        <f>+(AS7-'DH por canton Censo 2000'!AS7)/'DH por canton Censo 2000'!AS7</f>
        <v>0.08418891170431211</v>
      </c>
      <c r="AT9" s="88">
        <f>+(AT7-'DH por canton Censo 2000'!AT7)/'DH por canton Censo 2000'!AT7</f>
        <v>-0.03690685413005272</v>
      </c>
      <c r="AU9" s="88">
        <f>+(AU7-'DH por canton Censo 2000'!AU7)/'DH por canton Censo 2000'!AU7</f>
        <v>-0.10307851954341059</v>
      </c>
      <c r="AV9" s="88">
        <f>+(AV7-'DH por canton Censo 2000'!AV7)/'DH por canton Censo 2000'!AV7</f>
        <v>0.16314199395770393</v>
      </c>
      <c r="AW9" s="88">
        <f>+(AW7-'DH por canton Censo 2000'!AW7)/'DH por canton Censo 2000'!AW7</f>
        <v>-0.0546218487394958</v>
      </c>
      <c r="AX9" s="88">
        <f>+(AX7-'DH por canton Censo 2000'!AX7)/'DH por canton Censo 2000'!AX7</f>
        <v>-0.05708460754332314</v>
      </c>
      <c r="AY9" s="88">
        <f>+(AY7-'DH por canton Censo 2000'!AY7)/'DH por canton Censo 2000'!AY7</f>
        <v>-0.033342752189884146</v>
      </c>
      <c r="AZ9" s="88">
        <f>+(AZ7-'DH por canton Censo 2000'!AZ7)/'DH por canton Censo 2000'!AZ7</f>
        <v>-0.09795479009687837</v>
      </c>
      <c r="BA9" s="88">
        <f>+(BA7-'DH por canton Censo 2000'!BA7)/'DH por canton Censo 2000'!BA7</f>
        <v>0.015904572564612324</v>
      </c>
      <c r="BB9" s="88">
        <f>+(BB7-'DH por canton Censo 2000'!BB7)/'DH por canton Censo 2000'!BB7</f>
        <v>-0.10099889012208657</v>
      </c>
      <c r="BC9" s="88">
        <f>+(BC7-'DH por canton Censo 2000'!BC7)/'DH por canton Censo 2000'!BC7</f>
        <v>-0.03891977760127085</v>
      </c>
      <c r="BD9" s="88">
        <f>+(BD7-'DH por canton Censo 2000'!BD7)/'DH por canton Censo 2000'!BD7</f>
        <v>-0.04149377593360996</v>
      </c>
      <c r="BE9" s="88">
        <f>+(BE7-'DH por canton Censo 2000'!BE7)/'DH por canton Censo 2000'!BE7</f>
        <v>-0.03910614525139665</v>
      </c>
      <c r="BF9" s="88">
        <f>+(BF7-'DH por canton Censo 2000'!BF7)/'DH por canton Censo 2000'!BF7</f>
        <v>-0.03980099502487562</v>
      </c>
      <c r="BG9" s="88">
        <f>+(BG7-'DH por canton Censo 2000'!BG7)/'DH por canton Censo 2000'!BG7</f>
        <v>-0.05073649754500818</v>
      </c>
      <c r="BH9" s="88">
        <f>+(BH7-'DH por canton Censo 2000'!BH7)/'DH por canton Censo 2000'!BH7</f>
        <v>0.08102652825836217</v>
      </c>
      <c r="BI9" s="88">
        <f>+(BI7-'DH por canton Censo 2000'!BI7)/'DH por canton Censo 2000'!BI7</f>
        <v>0.153590701535907</v>
      </c>
      <c r="BJ9" s="88">
        <f>+(BJ7-'DH por canton Censo 2000'!BJ7)/'DH por canton Censo 2000'!BJ7</f>
        <v>-0.10034158838599487</v>
      </c>
      <c r="BK9" s="88">
        <f>+(BK7-'DH por canton Censo 2000'!BK7)/'DH por canton Censo 2000'!BK7</f>
        <v>0.14435946462715105</v>
      </c>
      <c r="BL9" s="88">
        <f>+(BL7-'DH por canton Censo 2000'!BL7)/'DH por canton Censo 2000'!BL7</f>
        <v>0.030434782608695653</v>
      </c>
      <c r="BM9" s="88">
        <f>+(BM7-'DH por canton Censo 2000'!BM7)/'DH por canton Censo 2000'!BM7</f>
        <v>0.060072815533980584</v>
      </c>
      <c r="BN9" s="88">
        <f>+(BN7-'DH por canton Censo 2000'!BN7)/'DH por canton Censo 2000'!BN7</f>
        <v>-0.022779043280182234</v>
      </c>
      <c r="BO9" s="88">
        <f>+(BO7-'DH por canton Censo 2000'!BO7)/'DH por canton Censo 2000'!BO7</f>
        <v>-0.05159958720330237</v>
      </c>
      <c r="BP9" s="88">
        <f>+(BP7-'DH por canton Censo 2000'!BP7)/'DH por canton Censo 2000'!BP7</f>
        <v>-0.11813643926788686</v>
      </c>
      <c r="BQ9" s="88">
        <f>+(BQ7-'DH por canton Censo 2000'!BQ7)/'DH por canton Censo 2000'!BQ7</f>
        <v>-0.060550458715596334</v>
      </c>
      <c r="BR9" s="88">
        <f>+(BR7-'DH por canton Censo 2000'!BR7)/'DH por canton Censo 2000'!BR7</f>
        <v>-0.041237113402061855</v>
      </c>
      <c r="BS9" s="88">
        <f>+(BS7-'DH por canton Censo 2000'!BS7)/'DH por canton Censo 2000'!BS7</f>
        <v>-0.11023622047244094</v>
      </c>
      <c r="BT9" s="88">
        <f>+(BT7-'DH por canton Censo 2000'!BT7)/'DH por canton Censo 2000'!BT7</f>
        <v>0.01171754548257786</v>
      </c>
      <c r="BU9" s="88">
        <f>+(BU7-'DH por canton Censo 2000'!BU7)/'DH por canton Censo 2000'!BU7</f>
        <v>-0.028391167192429023</v>
      </c>
      <c r="BV9" s="88">
        <f>+(BV7-'DH por canton Censo 2000'!BV7)/'DH por canton Censo 2000'!BV7</f>
        <v>-0.051543111676741964</v>
      </c>
      <c r="BW9" s="88">
        <f>+(BW7-'DH por canton Censo 2000'!BW7)/'DH por canton Censo 2000'!BW7</f>
        <v>-0.1551155115511551</v>
      </c>
      <c r="BX9" s="88">
        <f>+(BX7-'DH por canton Censo 2000'!BX7)/'DH por canton Censo 2000'!BX7</f>
        <v>0.05115346038114343</v>
      </c>
      <c r="BY9" s="88">
        <f>+(BY7-'DH por canton Censo 2000'!BY7)/'DH por canton Censo 2000'!BY7</f>
        <v>0.363780778395552</v>
      </c>
      <c r="BZ9" s="88">
        <f>+(BZ7-'DH por canton Censo 2000'!BZ7)/'DH por canton Censo 2000'!BZ7</f>
        <v>0.03512313282196205</v>
      </c>
      <c r="CA9" s="88">
        <f>+(CA7-'DH por canton Censo 2000'!CA7)/'DH por canton Censo 2000'!CA7</f>
        <v>-0.0558810274898603</v>
      </c>
      <c r="CB9" s="88">
        <f>+(CB7-'DH por canton Censo 2000'!CB7)/'DH por canton Censo 2000'!CB7</f>
        <v>0.41569767441860467</v>
      </c>
      <c r="CC9" s="88">
        <f>+(CC7-'DH por canton Censo 2000'!CC7)/'DH por canton Censo 2000'!CC7</f>
        <v>0.048414023372287146</v>
      </c>
      <c r="CD9" s="88">
        <f>+(CD7-'DH por canton Censo 2000'!CD7)/'DH por canton Censo 2000'!CD7</f>
        <v>0.6502976190476191</v>
      </c>
      <c r="CE9" s="88">
        <f>+(CE7-'DH por canton Censo 2000'!CE7)/'DH por canton Censo 2000'!CE7</f>
        <v>-0.019734345351043642</v>
      </c>
      <c r="CF9" s="88">
        <f>+(CF7-'DH por canton Censo 2000'!CF7)/'DH por canton Censo 2000'!CF7</f>
        <v>0.1566203860480867</v>
      </c>
      <c r="CG9" s="88">
        <f>+(CG7-'DH por canton Censo 2000'!CG7)/'DH por canton Censo 2000'!CG7</f>
        <v>0.06203554119547657</v>
      </c>
      <c r="CH9" s="88">
        <f>+(CH7-'DH por canton Censo 2000'!CH7)/'DH por canton Censo 2000'!CH7</f>
        <v>-0.00576241134751773</v>
      </c>
      <c r="CI9" s="88">
        <f>+(CI7-'DH por canton Censo 2000'!CI7)/'DH por canton Censo 2000'!CI7</f>
        <v>0.13541666666666666</v>
      </c>
      <c r="CJ9" s="88">
        <f>+(CJ7-'DH por canton Censo 2000'!CJ7)/'DH por canton Censo 2000'!CJ7</f>
        <v>0.105318588730911</v>
      </c>
    </row>
    <row r="10" spans="2:88" ht="15">
      <c r="B10" s="43"/>
      <c r="C10" s="43"/>
      <c r="D10" s="43"/>
      <c r="E10" s="43"/>
      <c r="F10" s="43"/>
      <c r="G10" s="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</row>
    <row r="11" spans="2:88" ht="15">
      <c r="B11" s="132" t="s">
        <v>0</v>
      </c>
      <c r="C11" s="124"/>
      <c r="D11" s="124"/>
      <c r="E11" s="124"/>
      <c r="F11" s="124"/>
      <c r="G11" s="63">
        <f>+G13-G12</f>
        <v>25017</v>
      </c>
      <c r="H11" s="64">
        <f aca="true" t="shared" si="5" ref="H11:M11">+H13-H12</f>
        <v>2163</v>
      </c>
      <c r="I11" s="64">
        <f t="shared" si="5"/>
        <v>274</v>
      </c>
      <c r="J11" s="64">
        <f t="shared" si="5"/>
        <v>1253</v>
      </c>
      <c r="K11" s="64">
        <f t="shared" si="5"/>
        <v>104</v>
      </c>
      <c r="L11" s="64">
        <f t="shared" si="5"/>
        <v>81</v>
      </c>
      <c r="M11" s="64">
        <f t="shared" si="5"/>
        <v>228</v>
      </c>
      <c r="N11" s="64">
        <f aca="true" t="shared" si="6" ref="N11:BY11">+N13-N12</f>
        <v>91</v>
      </c>
      <c r="O11" s="64">
        <f t="shared" si="6"/>
        <v>831</v>
      </c>
      <c r="P11" s="64">
        <f t="shared" si="6"/>
        <v>232</v>
      </c>
      <c r="Q11" s="64">
        <f t="shared" si="6"/>
        <v>639</v>
      </c>
      <c r="R11" s="64">
        <f t="shared" si="6"/>
        <v>226</v>
      </c>
      <c r="S11" s="64">
        <f t="shared" si="6"/>
        <v>68</v>
      </c>
      <c r="T11" s="64">
        <f t="shared" si="6"/>
        <v>403</v>
      </c>
      <c r="U11" s="64">
        <f t="shared" si="6"/>
        <v>274</v>
      </c>
      <c r="V11" s="64">
        <f t="shared" si="6"/>
        <v>599</v>
      </c>
      <c r="W11" s="64">
        <f t="shared" si="6"/>
        <v>26</v>
      </c>
      <c r="X11" s="64">
        <f t="shared" si="6"/>
        <v>36</v>
      </c>
      <c r="Y11" s="64">
        <f t="shared" si="6"/>
        <v>364</v>
      </c>
      <c r="Z11" s="64">
        <f t="shared" si="6"/>
        <v>373</v>
      </c>
      <c r="AA11" s="64">
        <f t="shared" si="6"/>
        <v>54</v>
      </c>
      <c r="AB11" s="64">
        <f t="shared" si="6"/>
        <v>1337</v>
      </c>
      <c r="AC11" s="64">
        <f t="shared" si="6"/>
        <v>446</v>
      </c>
      <c r="AD11" s="64">
        <f t="shared" si="6"/>
        <v>512</v>
      </c>
      <c r="AE11" s="64">
        <f t="shared" si="6"/>
        <v>23</v>
      </c>
      <c r="AF11" s="64">
        <f t="shared" si="6"/>
        <v>159</v>
      </c>
      <c r="AG11" s="64">
        <f t="shared" si="6"/>
        <v>280</v>
      </c>
      <c r="AH11" s="64">
        <f t="shared" si="6"/>
        <v>143</v>
      </c>
      <c r="AI11" s="64">
        <f t="shared" si="6"/>
        <v>172</v>
      </c>
      <c r="AJ11" s="64">
        <f t="shared" si="6"/>
        <v>97</v>
      </c>
      <c r="AK11" s="64">
        <f t="shared" si="6"/>
        <v>992</v>
      </c>
      <c r="AL11" s="64">
        <f t="shared" si="6"/>
        <v>84</v>
      </c>
      <c r="AM11" s="64">
        <f t="shared" si="6"/>
        <v>75</v>
      </c>
      <c r="AN11" s="64">
        <f t="shared" si="6"/>
        <v>174</v>
      </c>
      <c r="AO11" s="64">
        <f t="shared" si="6"/>
        <v>156</v>
      </c>
      <c r="AP11" s="64">
        <f t="shared" si="6"/>
        <v>88</v>
      </c>
      <c r="AQ11" s="64">
        <f t="shared" si="6"/>
        <v>1155</v>
      </c>
      <c r="AR11" s="64">
        <f t="shared" si="6"/>
        <v>450</v>
      </c>
      <c r="AS11" s="64">
        <f t="shared" si="6"/>
        <v>594</v>
      </c>
      <c r="AT11" s="64">
        <f t="shared" si="6"/>
        <v>80</v>
      </c>
      <c r="AU11" s="64">
        <f t="shared" si="6"/>
        <v>337</v>
      </c>
      <c r="AV11" s="64">
        <f t="shared" si="6"/>
        <v>107</v>
      </c>
      <c r="AW11" s="64">
        <f t="shared" si="6"/>
        <v>277</v>
      </c>
      <c r="AX11" s="64">
        <f t="shared" si="6"/>
        <v>157</v>
      </c>
      <c r="AY11" s="64">
        <f t="shared" si="6"/>
        <v>1123</v>
      </c>
      <c r="AZ11" s="64">
        <f t="shared" si="6"/>
        <v>262</v>
      </c>
      <c r="BA11" s="64">
        <f t="shared" si="6"/>
        <v>299</v>
      </c>
      <c r="BB11" s="64">
        <f t="shared" si="6"/>
        <v>182</v>
      </c>
      <c r="BC11" s="64">
        <f t="shared" si="6"/>
        <v>280</v>
      </c>
      <c r="BD11" s="64">
        <f t="shared" si="6"/>
        <v>154</v>
      </c>
      <c r="BE11" s="64">
        <f t="shared" si="6"/>
        <v>232</v>
      </c>
      <c r="BF11" s="64">
        <f t="shared" si="6"/>
        <v>125</v>
      </c>
      <c r="BG11" s="64">
        <f t="shared" si="6"/>
        <v>190</v>
      </c>
      <c r="BH11" s="64">
        <f t="shared" si="6"/>
        <v>390</v>
      </c>
      <c r="BI11" s="64">
        <f t="shared" si="6"/>
        <v>403</v>
      </c>
      <c r="BJ11" s="64">
        <f t="shared" si="6"/>
        <v>122</v>
      </c>
      <c r="BK11" s="64">
        <f t="shared" si="6"/>
        <v>284</v>
      </c>
      <c r="BL11" s="64">
        <f t="shared" si="6"/>
        <v>58</v>
      </c>
      <c r="BM11" s="64">
        <f t="shared" si="6"/>
        <v>204</v>
      </c>
      <c r="BN11" s="64">
        <f t="shared" si="6"/>
        <v>200</v>
      </c>
      <c r="BO11" s="64">
        <f t="shared" si="6"/>
        <v>82</v>
      </c>
      <c r="BP11" s="64">
        <f t="shared" si="6"/>
        <v>75</v>
      </c>
      <c r="BQ11" s="64">
        <f t="shared" si="6"/>
        <v>28</v>
      </c>
      <c r="BR11" s="64">
        <f t="shared" si="6"/>
        <v>145</v>
      </c>
      <c r="BS11" s="64">
        <f t="shared" si="6"/>
        <v>13</v>
      </c>
      <c r="BT11" s="64">
        <f t="shared" si="6"/>
        <v>527</v>
      </c>
      <c r="BU11" s="64">
        <f t="shared" si="6"/>
        <v>91</v>
      </c>
      <c r="BV11" s="64">
        <f t="shared" si="6"/>
        <v>166</v>
      </c>
      <c r="BW11" s="64">
        <f t="shared" si="6"/>
        <v>60</v>
      </c>
      <c r="BX11" s="64">
        <f t="shared" si="6"/>
        <v>141</v>
      </c>
      <c r="BY11" s="64">
        <f t="shared" si="6"/>
        <v>141</v>
      </c>
      <c r="BZ11" s="64">
        <f aca="true" t="shared" si="7" ref="BZ11:CJ11">+BZ13-BZ12</f>
        <v>231</v>
      </c>
      <c r="CA11" s="64">
        <f t="shared" si="7"/>
        <v>96</v>
      </c>
      <c r="CB11" s="64">
        <f t="shared" si="7"/>
        <v>91</v>
      </c>
      <c r="CC11" s="64">
        <f t="shared" si="7"/>
        <v>219</v>
      </c>
      <c r="CD11" s="64">
        <f t="shared" si="7"/>
        <v>61</v>
      </c>
      <c r="CE11" s="64">
        <f t="shared" si="7"/>
        <v>383</v>
      </c>
      <c r="CF11" s="64">
        <f t="shared" si="7"/>
        <v>649</v>
      </c>
      <c r="CG11" s="64">
        <f t="shared" si="7"/>
        <v>350</v>
      </c>
      <c r="CH11" s="64">
        <f t="shared" si="7"/>
        <v>230</v>
      </c>
      <c r="CI11" s="64">
        <f t="shared" si="7"/>
        <v>265</v>
      </c>
      <c r="CJ11" s="64">
        <f t="shared" si="7"/>
        <v>251</v>
      </c>
    </row>
    <row r="12" spans="2:88" ht="15">
      <c r="B12" s="132" t="s">
        <v>172</v>
      </c>
      <c r="C12" s="124"/>
      <c r="D12" s="124"/>
      <c r="E12" s="124"/>
      <c r="F12" s="124"/>
      <c r="G12" s="63">
        <f>SUM(H12:CJ12)</f>
        <v>1211964</v>
      </c>
      <c r="H12" s="64">
        <v>81903</v>
      </c>
      <c r="I12" s="64">
        <v>16565</v>
      </c>
      <c r="J12" s="64">
        <v>57355</v>
      </c>
      <c r="K12" s="64">
        <v>9787</v>
      </c>
      <c r="L12" s="64">
        <v>4551</v>
      </c>
      <c r="M12" s="64">
        <v>16120</v>
      </c>
      <c r="N12" s="64">
        <v>7782</v>
      </c>
      <c r="O12" s="64">
        <v>32520</v>
      </c>
      <c r="P12" s="64">
        <v>14235</v>
      </c>
      <c r="Q12" s="64">
        <v>19832</v>
      </c>
      <c r="R12" s="64">
        <v>17155</v>
      </c>
      <c r="S12" s="64">
        <v>5871</v>
      </c>
      <c r="T12" s="64">
        <v>19160</v>
      </c>
      <c r="U12" s="64">
        <v>16874</v>
      </c>
      <c r="V12" s="64">
        <v>16589</v>
      </c>
      <c r="W12" s="64">
        <v>1679</v>
      </c>
      <c r="X12" s="64">
        <v>1952</v>
      </c>
      <c r="Y12" s="64">
        <v>19146</v>
      </c>
      <c r="Z12" s="64">
        <v>38508</v>
      </c>
      <c r="AA12" s="64">
        <v>3377</v>
      </c>
      <c r="AB12" s="64">
        <v>72031</v>
      </c>
      <c r="AC12" s="64">
        <v>23301</v>
      </c>
      <c r="AD12" s="64">
        <v>21709</v>
      </c>
      <c r="AE12" s="64">
        <v>1834</v>
      </c>
      <c r="AF12" s="64">
        <v>7472</v>
      </c>
      <c r="AG12" s="64">
        <v>11678</v>
      </c>
      <c r="AH12" s="64">
        <v>9657</v>
      </c>
      <c r="AI12" s="64">
        <v>7906</v>
      </c>
      <c r="AJ12" s="64">
        <v>6024</v>
      </c>
      <c r="AK12" s="64">
        <v>44966</v>
      </c>
      <c r="AL12" s="64">
        <v>3333</v>
      </c>
      <c r="AM12" s="64">
        <v>5054</v>
      </c>
      <c r="AN12" s="64">
        <v>11518</v>
      </c>
      <c r="AO12" s="64">
        <v>6035</v>
      </c>
      <c r="AP12" s="64">
        <v>4409</v>
      </c>
      <c r="AQ12" s="64">
        <v>38618</v>
      </c>
      <c r="AR12" s="64">
        <v>14626</v>
      </c>
      <c r="AS12" s="64">
        <v>26979</v>
      </c>
      <c r="AT12" s="64">
        <v>4113</v>
      </c>
      <c r="AU12" s="64">
        <v>20453</v>
      </c>
      <c r="AV12" s="64">
        <v>3612</v>
      </c>
      <c r="AW12" s="64">
        <v>11232</v>
      </c>
      <c r="AX12" s="64">
        <v>10831</v>
      </c>
      <c r="AY12" s="64">
        <v>35216</v>
      </c>
      <c r="AZ12" s="64">
        <v>11291</v>
      </c>
      <c r="BA12" s="64">
        <v>11496</v>
      </c>
      <c r="BB12" s="64">
        <v>10107</v>
      </c>
      <c r="BC12" s="64">
        <v>12957</v>
      </c>
      <c r="BD12" s="64">
        <v>5807</v>
      </c>
      <c r="BE12" s="64">
        <v>6011</v>
      </c>
      <c r="BF12" s="64">
        <v>5751</v>
      </c>
      <c r="BG12" s="64">
        <v>8006</v>
      </c>
      <c r="BH12" s="64">
        <v>15768</v>
      </c>
      <c r="BI12" s="64">
        <v>16577</v>
      </c>
      <c r="BJ12" s="64">
        <v>15038</v>
      </c>
      <c r="BK12" s="64">
        <v>16645</v>
      </c>
      <c r="BL12" s="64">
        <v>5615</v>
      </c>
      <c r="BM12" s="64">
        <v>10141</v>
      </c>
      <c r="BN12" s="64">
        <v>7172</v>
      </c>
      <c r="BO12" s="64">
        <v>5311</v>
      </c>
      <c r="BP12" s="64">
        <v>6018</v>
      </c>
      <c r="BQ12" s="64">
        <v>3307</v>
      </c>
      <c r="BR12" s="64">
        <v>4732</v>
      </c>
      <c r="BS12" s="64">
        <v>2028</v>
      </c>
      <c r="BT12" s="64">
        <v>33228</v>
      </c>
      <c r="BU12" s="64">
        <v>8435</v>
      </c>
      <c r="BV12" s="64">
        <v>12205</v>
      </c>
      <c r="BW12" s="64">
        <v>3929</v>
      </c>
      <c r="BX12" s="64">
        <v>8904</v>
      </c>
      <c r="BY12" s="64">
        <v>8094</v>
      </c>
      <c r="BZ12" s="64">
        <v>11576</v>
      </c>
      <c r="CA12" s="64">
        <v>10936</v>
      </c>
      <c r="CB12" s="64">
        <v>4833</v>
      </c>
      <c r="CC12" s="64">
        <v>11849</v>
      </c>
      <c r="CD12" s="64">
        <v>5313</v>
      </c>
      <c r="CE12" s="64">
        <v>26666</v>
      </c>
      <c r="CF12" s="64">
        <v>36238</v>
      </c>
      <c r="CG12" s="64">
        <v>16206</v>
      </c>
      <c r="CH12" s="64">
        <v>7999</v>
      </c>
      <c r="CI12" s="64">
        <v>10410</v>
      </c>
      <c r="CJ12" s="64">
        <v>11797</v>
      </c>
    </row>
    <row r="13" spans="2:88" ht="15">
      <c r="B13" s="132" t="s">
        <v>2</v>
      </c>
      <c r="C13" s="124"/>
      <c r="D13" s="124"/>
      <c r="E13" s="124"/>
      <c r="F13" s="124"/>
      <c r="G13" s="63">
        <f>SUM(H13:CJ13)</f>
        <v>1236981</v>
      </c>
      <c r="H13" s="64">
        <v>84066</v>
      </c>
      <c r="I13" s="64">
        <v>16839</v>
      </c>
      <c r="J13" s="64">
        <v>58608</v>
      </c>
      <c r="K13" s="64">
        <v>9891</v>
      </c>
      <c r="L13" s="64">
        <v>4632</v>
      </c>
      <c r="M13" s="64">
        <v>16348</v>
      </c>
      <c r="N13" s="64">
        <v>7873</v>
      </c>
      <c r="O13" s="64">
        <v>33351</v>
      </c>
      <c r="P13" s="64">
        <v>14467</v>
      </c>
      <c r="Q13" s="64">
        <v>20471</v>
      </c>
      <c r="R13" s="64">
        <v>17381</v>
      </c>
      <c r="S13" s="64">
        <v>5939</v>
      </c>
      <c r="T13" s="64">
        <v>19563</v>
      </c>
      <c r="U13" s="64">
        <v>17148</v>
      </c>
      <c r="V13" s="64">
        <v>17188</v>
      </c>
      <c r="W13" s="64">
        <v>1705</v>
      </c>
      <c r="X13" s="64">
        <v>1988</v>
      </c>
      <c r="Y13" s="64">
        <v>19510</v>
      </c>
      <c r="Z13" s="64">
        <v>38881</v>
      </c>
      <c r="AA13" s="64">
        <v>3431</v>
      </c>
      <c r="AB13" s="64">
        <v>73368</v>
      </c>
      <c r="AC13" s="64">
        <v>23747</v>
      </c>
      <c r="AD13" s="64">
        <v>22221</v>
      </c>
      <c r="AE13" s="64">
        <v>1857</v>
      </c>
      <c r="AF13" s="64">
        <v>7631</v>
      </c>
      <c r="AG13" s="64">
        <v>11958</v>
      </c>
      <c r="AH13" s="64">
        <v>9800</v>
      </c>
      <c r="AI13" s="64">
        <v>8078</v>
      </c>
      <c r="AJ13" s="64">
        <v>6121</v>
      </c>
      <c r="AK13" s="64">
        <v>45958</v>
      </c>
      <c r="AL13" s="64">
        <v>3417</v>
      </c>
      <c r="AM13" s="64">
        <v>5129</v>
      </c>
      <c r="AN13" s="64">
        <v>11692</v>
      </c>
      <c r="AO13" s="64">
        <v>6191</v>
      </c>
      <c r="AP13" s="64">
        <v>4497</v>
      </c>
      <c r="AQ13" s="64">
        <v>39773</v>
      </c>
      <c r="AR13" s="64">
        <v>15076</v>
      </c>
      <c r="AS13" s="64">
        <v>27573</v>
      </c>
      <c r="AT13" s="64">
        <v>4193</v>
      </c>
      <c r="AU13" s="64">
        <v>20790</v>
      </c>
      <c r="AV13" s="64">
        <v>3719</v>
      </c>
      <c r="AW13" s="64">
        <v>11509</v>
      </c>
      <c r="AX13" s="64">
        <v>10988</v>
      </c>
      <c r="AY13" s="64">
        <v>36339</v>
      </c>
      <c r="AZ13" s="64">
        <v>11553</v>
      </c>
      <c r="BA13" s="64">
        <v>11795</v>
      </c>
      <c r="BB13" s="64">
        <v>10289</v>
      </c>
      <c r="BC13" s="64">
        <v>13237</v>
      </c>
      <c r="BD13" s="64">
        <v>5961</v>
      </c>
      <c r="BE13" s="64">
        <v>6243</v>
      </c>
      <c r="BF13" s="64">
        <v>5876</v>
      </c>
      <c r="BG13" s="64">
        <v>8196</v>
      </c>
      <c r="BH13" s="64">
        <v>16158</v>
      </c>
      <c r="BI13" s="64">
        <v>16980</v>
      </c>
      <c r="BJ13" s="64">
        <v>15160</v>
      </c>
      <c r="BK13" s="64">
        <v>16929</v>
      </c>
      <c r="BL13" s="64">
        <v>5673</v>
      </c>
      <c r="BM13" s="64">
        <v>10345</v>
      </c>
      <c r="BN13" s="64">
        <v>7372</v>
      </c>
      <c r="BO13" s="64">
        <v>5393</v>
      </c>
      <c r="BP13" s="64">
        <v>6093</v>
      </c>
      <c r="BQ13" s="64">
        <v>3335</v>
      </c>
      <c r="BR13" s="64">
        <v>4877</v>
      </c>
      <c r="BS13" s="64">
        <v>2041</v>
      </c>
      <c r="BT13" s="64">
        <v>33755</v>
      </c>
      <c r="BU13" s="64">
        <v>8526</v>
      </c>
      <c r="BV13" s="64">
        <v>12371</v>
      </c>
      <c r="BW13" s="64">
        <v>3989</v>
      </c>
      <c r="BX13" s="64">
        <v>9045</v>
      </c>
      <c r="BY13" s="64">
        <v>8235</v>
      </c>
      <c r="BZ13" s="64">
        <v>11807</v>
      </c>
      <c r="CA13" s="64">
        <v>11032</v>
      </c>
      <c r="CB13" s="64">
        <v>4924</v>
      </c>
      <c r="CC13" s="64">
        <v>12068</v>
      </c>
      <c r="CD13" s="64">
        <v>5374</v>
      </c>
      <c r="CE13" s="64">
        <v>27049</v>
      </c>
      <c r="CF13" s="64">
        <v>36887</v>
      </c>
      <c r="CG13" s="64">
        <v>16556</v>
      </c>
      <c r="CH13" s="64">
        <v>8229</v>
      </c>
      <c r="CI13" s="64">
        <v>10675</v>
      </c>
      <c r="CJ13" s="64">
        <v>12048</v>
      </c>
    </row>
    <row r="14" spans="2:88" ht="15">
      <c r="B14" s="43"/>
      <c r="C14" s="43"/>
      <c r="D14" s="43"/>
      <c r="E14" s="43"/>
      <c r="F14" s="43"/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</row>
    <row r="15" spans="2:88" ht="15">
      <c r="B15" s="132" t="s">
        <v>3</v>
      </c>
      <c r="C15" s="124"/>
      <c r="D15" s="124"/>
      <c r="E15" s="124"/>
      <c r="F15" s="124"/>
      <c r="G15" s="63">
        <f>+G16+G17+G18</f>
        <v>145099</v>
      </c>
      <c r="H15" s="64">
        <f aca="true" t="shared" si="8" ref="H15:BS15">+H16+H17+H18</f>
        <v>10304</v>
      </c>
      <c r="I15" s="64">
        <f t="shared" si="8"/>
        <v>1314</v>
      </c>
      <c r="J15" s="64">
        <f t="shared" si="8"/>
        <v>5816</v>
      </c>
      <c r="K15" s="64">
        <f t="shared" si="8"/>
        <v>899</v>
      </c>
      <c r="L15" s="64">
        <f t="shared" si="8"/>
        <v>358</v>
      </c>
      <c r="M15" s="64">
        <f t="shared" si="8"/>
        <v>1900</v>
      </c>
      <c r="N15" s="64">
        <f t="shared" si="8"/>
        <v>653</v>
      </c>
      <c r="O15" s="64">
        <f t="shared" si="8"/>
        <v>3083</v>
      </c>
      <c r="P15" s="64">
        <f t="shared" si="8"/>
        <v>1008</v>
      </c>
      <c r="Q15" s="64">
        <f t="shared" si="8"/>
        <v>3098</v>
      </c>
      <c r="R15" s="64">
        <f t="shared" si="8"/>
        <v>1162</v>
      </c>
      <c r="S15" s="64">
        <f t="shared" si="8"/>
        <v>676</v>
      </c>
      <c r="T15" s="64">
        <f t="shared" si="8"/>
        <v>1650</v>
      </c>
      <c r="U15" s="64">
        <f t="shared" si="8"/>
        <v>1001</v>
      </c>
      <c r="V15" s="64">
        <f t="shared" si="8"/>
        <v>771</v>
      </c>
      <c r="W15" s="64">
        <f t="shared" si="8"/>
        <v>250</v>
      </c>
      <c r="X15" s="64">
        <f t="shared" si="8"/>
        <v>132</v>
      </c>
      <c r="Y15" s="64">
        <f t="shared" si="8"/>
        <v>1660</v>
      </c>
      <c r="Z15" s="64">
        <f t="shared" si="8"/>
        <v>4389</v>
      </c>
      <c r="AA15" s="64">
        <f t="shared" si="8"/>
        <v>374</v>
      </c>
      <c r="AB15" s="64">
        <f t="shared" si="8"/>
        <v>6742</v>
      </c>
      <c r="AC15" s="64">
        <f t="shared" si="8"/>
        <v>2166</v>
      </c>
      <c r="AD15" s="64">
        <f t="shared" si="8"/>
        <v>1958</v>
      </c>
      <c r="AE15" s="64">
        <f t="shared" si="8"/>
        <v>225</v>
      </c>
      <c r="AF15" s="64">
        <f t="shared" si="8"/>
        <v>502</v>
      </c>
      <c r="AG15" s="64">
        <f t="shared" si="8"/>
        <v>1111</v>
      </c>
      <c r="AH15" s="64">
        <f t="shared" si="8"/>
        <v>780</v>
      </c>
      <c r="AI15" s="64">
        <f t="shared" si="8"/>
        <v>769</v>
      </c>
      <c r="AJ15" s="64">
        <f t="shared" si="8"/>
        <v>853</v>
      </c>
      <c r="AK15" s="64">
        <f t="shared" si="8"/>
        <v>6368</v>
      </c>
      <c r="AL15" s="64">
        <f t="shared" si="8"/>
        <v>240</v>
      </c>
      <c r="AM15" s="64">
        <f t="shared" si="8"/>
        <v>508</v>
      </c>
      <c r="AN15" s="64">
        <f t="shared" si="8"/>
        <v>2798</v>
      </c>
      <c r="AO15" s="64">
        <f t="shared" si="8"/>
        <v>1736</v>
      </c>
      <c r="AP15" s="64">
        <f t="shared" si="8"/>
        <v>967</v>
      </c>
      <c r="AQ15" s="64">
        <f t="shared" si="8"/>
        <v>2749</v>
      </c>
      <c r="AR15" s="64">
        <f t="shared" si="8"/>
        <v>1274</v>
      </c>
      <c r="AS15" s="64">
        <f t="shared" si="8"/>
        <v>2574</v>
      </c>
      <c r="AT15" s="64">
        <f t="shared" si="8"/>
        <v>468</v>
      </c>
      <c r="AU15" s="64">
        <f t="shared" si="8"/>
        <v>2256</v>
      </c>
      <c r="AV15" s="64">
        <f t="shared" si="8"/>
        <v>278</v>
      </c>
      <c r="AW15" s="64">
        <f t="shared" si="8"/>
        <v>848</v>
      </c>
      <c r="AX15" s="64">
        <f t="shared" si="8"/>
        <v>768</v>
      </c>
      <c r="AY15" s="64">
        <f t="shared" si="8"/>
        <v>2298</v>
      </c>
      <c r="AZ15" s="64">
        <f t="shared" si="8"/>
        <v>576</v>
      </c>
      <c r="BA15" s="64">
        <f t="shared" si="8"/>
        <v>723</v>
      </c>
      <c r="BB15" s="64">
        <f t="shared" si="8"/>
        <v>628</v>
      </c>
      <c r="BC15" s="64">
        <f t="shared" si="8"/>
        <v>930</v>
      </c>
      <c r="BD15" s="64">
        <f t="shared" si="8"/>
        <v>308</v>
      </c>
      <c r="BE15" s="64">
        <f t="shared" si="8"/>
        <v>284</v>
      </c>
      <c r="BF15" s="64">
        <f t="shared" si="8"/>
        <v>261</v>
      </c>
      <c r="BG15" s="64">
        <f t="shared" si="8"/>
        <v>390</v>
      </c>
      <c r="BH15" s="64">
        <f t="shared" si="8"/>
        <v>3359</v>
      </c>
      <c r="BI15" s="64">
        <f t="shared" si="8"/>
        <v>2376</v>
      </c>
      <c r="BJ15" s="64">
        <f t="shared" si="8"/>
        <v>1985</v>
      </c>
      <c r="BK15" s="64">
        <f t="shared" si="8"/>
        <v>2110</v>
      </c>
      <c r="BL15" s="64">
        <f t="shared" si="8"/>
        <v>890</v>
      </c>
      <c r="BM15" s="64">
        <f t="shared" si="8"/>
        <v>1543</v>
      </c>
      <c r="BN15" s="64">
        <f t="shared" si="8"/>
        <v>1087</v>
      </c>
      <c r="BO15" s="64">
        <f t="shared" si="8"/>
        <v>837</v>
      </c>
      <c r="BP15" s="64">
        <f t="shared" si="8"/>
        <v>455</v>
      </c>
      <c r="BQ15" s="64">
        <f t="shared" si="8"/>
        <v>484</v>
      </c>
      <c r="BR15" s="64">
        <f t="shared" si="8"/>
        <v>1064</v>
      </c>
      <c r="BS15" s="64">
        <f t="shared" si="8"/>
        <v>213</v>
      </c>
      <c r="BT15" s="64">
        <f aca="true" t="shared" si="9" ref="BT15:CJ15">+BT16+BT17+BT18</f>
        <v>6035</v>
      </c>
      <c r="BU15" s="64">
        <f t="shared" si="9"/>
        <v>1141</v>
      </c>
      <c r="BV15" s="64">
        <f t="shared" si="9"/>
        <v>2815</v>
      </c>
      <c r="BW15" s="64">
        <f t="shared" si="9"/>
        <v>452</v>
      </c>
      <c r="BX15" s="64">
        <f t="shared" si="9"/>
        <v>1955</v>
      </c>
      <c r="BY15" s="64">
        <f t="shared" si="9"/>
        <v>1576</v>
      </c>
      <c r="BZ15" s="64">
        <f t="shared" si="9"/>
        <v>2333</v>
      </c>
      <c r="CA15" s="64">
        <f t="shared" si="9"/>
        <v>1999</v>
      </c>
      <c r="CB15" s="64">
        <f t="shared" si="9"/>
        <v>883</v>
      </c>
      <c r="CC15" s="64">
        <f t="shared" si="9"/>
        <v>2293</v>
      </c>
      <c r="CD15" s="64">
        <f t="shared" si="9"/>
        <v>1048</v>
      </c>
      <c r="CE15" s="64">
        <f t="shared" si="9"/>
        <v>4783</v>
      </c>
      <c r="CF15" s="64">
        <f t="shared" si="9"/>
        <v>6182</v>
      </c>
      <c r="CG15" s="64">
        <f t="shared" si="9"/>
        <v>2937</v>
      </c>
      <c r="CH15" s="64">
        <f t="shared" si="9"/>
        <v>2013</v>
      </c>
      <c r="CI15" s="64">
        <f t="shared" si="9"/>
        <v>2569</v>
      </c>
      <c r="CJ15" s="64">
        <f t="shared" si="9"/>
        <v>1848</v>
      </c>
    </row>
    <row r="16" spans="2:88" ht="15">
      <c r="B16" s="132" t="s">
        <v>4</v>
      </c>
      <c r="C16" s="124"/>
      <c r="D16" s="124"/>
      <c r="E16" s="124"/>
      <c r="F16" s="124"/>
      <c r="G16" s="63">
        <f>SUM(H16:CJ16)</f>
        <v>98965</v>
      </c>
      <c r="H16" s="64">
        <v>6146</v>
      </c>
      <c r="I16" s="64">
        <v>804</v>
      </c>
      <c r="J16" s="64">
        <v>3579</v>
      </c>
      <c r="K16" s="64">
        <v>739</v>
      </c>
      <c r="L16" s="64">
        <v>275</v>
      </c>
      <c r="M16" s="64">
        <v>1365</v>
      </c>
      <c r="N16" s="64">
        <v>481</v>
      </c>
      <c r="O16" s="64">
        <v>1964</v>
      </c>
      <c r="P16" s="64">
        <v>551</v>
      </c>
      <c r="Q16" s="64">
        <v>1833</v>
      </c>
      <c r="R16" s="64">
        <v>812</v>
      </c>
      <c r="S16" s="64">
        <v>561</v>
      </c>
      <c r="T16" s="64">
        <v>1126</v>
      </c>
      <c r="U16" s="64">
        <v>606</v>
      </c>
      <c r="V16" s="64">
        <v>479</v>
      </c>
      <c r="W16" s="64">
        <v>217</v>
      </c>
      <c r="X16" s="64">
        <v>96</v>
      </c>
      <c r="Y16" s="64">
        <v>1039</v>
      </c>
      <c r="Z16" s="64">
        <v>3442</v>
      </c>
      <c r="AA16" s="64">
        <v>310</v>
      </c>
      <c r="AB16" s="64">
        <v>4319</v>
      </c>
      <c r="AC16" s="64">
        <v>1568</v>
      </c>
      <c r="AD16" s="64">
        <v>1457</v>
      </c>
      <c r="AE16" s="64">
        <v>182</v>
      </c>
      <c r="AF16" s="64">
        <v>367</v>
      </c>
      <c r="AG16" s="64">
        <v>830</v>
      </c>
      <c r="AH16" s="64">
        <v>617</v>
      </c>
      <c r="AI16" s="64">
        <v>525</v>
      </c>
      <c r="AJ16" s="64">
        <v>655</v>
      </c>
      <c r="AK16" s="64">
        <v>4305</v>
      </c>
      <c r="AL16" s="64">
        <v>155</v>
      </c>
      <c r="AM16" s="64">
        <v>390</v>
      </c>
      <c r="AN16" s="64">
        <v>2021</v>
      </c>
      <c r="AO16" s="64">
        <v>1232</v>
      </c>
      <c r="AP16" s="64">
        <v>751</v>
      </c>
      <c r="AQ16" s="64">
        <v>1847</v>
      </c>
      <c r="AR16" s="64">
        <v>798</v>
      </c>
      <c r="AS16" s="64">
        <v>1595</v>
      </c>
      <c r="AT16" s="64">
        <v>407</v>
      </c>
      <c r="AU16" s="64">
        <v>1826</v>
      </c>
      <c r="AV16" s="64">
        <v>182</v>
      </c>
      <c r="AW16" s="64">
        <v>452</v>
      </c>
      <c r="AX16" s="64">
        <v>553</v>
      </c>
      <c r="AY16" s="64">
        <v>1227</v>
      </c>
      <c r="AZ16" s="64">
        <v>341</v>
      </c>
      <c r="BA16" s="64">
        <v>456</v>
      </c>
      <c r="BB16" s="64">
        <v>365</v>
      </c>
      <c r="BC16" s="64">
        <v>618</v>
      </c>
      <c r="BD16" s="64">
        <v>199</v>
      </c>
      <c r="BE16" s="64">
        <v>142</v>
      </c>
      <c r="BF16" s="64">
        <v>135</v>
      </c>
      <c r="BG16" s="64">
        <v>209</v>
      </c>
      <c r="BH16" s="64">
        <v>2391</v>
      </c>
      <c r="BI16" s="64">
        <v>1306</v>
      </c>
      <c r="BJ16" s="64">
        <v>1391</v>
      </c>
      <c r="BK16" s="64">
        <v>1340</v>
      </c>
      <c r="BL16" s="64">
        <v>642</v>
      </c>
      <c r="BM16" s="64">
        <v>840</v>
      </c>
      <c r="BN16" s="64">
        <v>627</v>
      </c>
      <c r="BO16" s="64">
        <v>630</v>
      </c>
      <c r="BP16" s="64">
        <v>335</v>
      </c>
      <c r="BQ16" s="64">
        <v>391</v>
      </c>
      <c r="BR16" s="64">
        <v>708</v>
      </c>
      <c r="BS16" s="64">
        <v>167</v>
      </c>
      <c r="BT16" s="64">
        <v>4246</v>
      </c>
      <c r="BU16" s="64">
        <v>887</v>
      </c>
      <c r="BV16" s="64">
        <v>2052</v>
      </c>
      <c r="BW16" s="64">
        <v>335</v>
      </c>
      <c r="BX16" s="64">
        <v>1579</v>
      </c>
      <c r="BY16" s="64">
        <v>1100</v>
      </c>
      <c r="BZ16" s="64">
        <v>1747</v>
      </c>
      <c r="CA16" s="64">
        <v>1662</v>
      </c>
      <c r="CB16" s="64">
        <v>655</v>
      </c>
      <c r="CC16" s="64">
        <v>1682</v>
      </c>
      <c r="CD16" s="64">
        <v>472</v>
      </c>
      <c r="CE16" s="64">
        <v>3259</v>
      </c>
      <c r="CF16" s="64">
        <v>4615</v>
      </c>
      <c r="CG16" s="64">
        <v>2297</v>
      </c>
      <c r="CH16" s="64">
        <v>1241</v>
      </c>
      <c r="CI16" s="64">
        <v>1850</v>
      </c>
      <c r="CJ16" s="64">
        <v>1367</v>
      </c>
    </row>
    <row r="17" spans="2:88" ht="15">
      <c r="B17" s="132" t="s">
        <v>88</v>
      </c>
      <c r="C17" s="124"/>
      <c r="D17" s="124"/>
      <c r="E17" s="124"/>
      <c r="F17" s="124"/>
      <c r="G17" s="71">
        <f>SUM(H17:CJ17)</f>
        <v>27244</v>
      </c>
      <c r="H17" s="64">
        <v>2633</v>
      </c>
      <c r="I17" s="64">
        <v>266</v>
      </c>
      <c r="J17" s="64">
        <v>1336</v>
      </c>
      <c r="K17" s="64">
        <v>81</v>
      </c>
      <c r="L17" s="64">
        <v>49</v>
      </c>
      <c r="M17" s="64">
        <v>319</v>
      </c>
      <c r="N17" s="64">
        <v>87</v>
      </c>
      <c r="O17" s="64">
        <v>629</v>
      </c>
      <c r="P17" s="64">
        <v>248</v>
      </c>
      <c r="Q17" s="64">
        <v>762</v>
      </c>
      <c r="R17" s="64">
        <v>176</v>
      </c>
      <c r="S17" s="64">
        <v>61</v>
      </c>
      <c r="T17" s="64">
        <v>314</v>
      </c>
      <c r="U17" s="64">
        <v>179</v>
      </c>
      <c r="V17" s="64">
        <v>151</v>
      </c>
      <c r="W17" s="64">
        <v>23</v>
      </c>
      <c r="X17" s="64">
        <v>17</v>
      </c>
      <c r="Y17" s="64">
        <v>402</v>
      </c>
      <c r="Z17" s="64">
        <v>481</v>
      </c>
      <c r="AA17" s="64">
        <v>42</v>
      </c>
      <c r="AB17" s="64">
        <v>1317</v>
      </c>
      <c r="AC17" s="64">
        <v>311</v>
      </c>
      <c r="AD17" s="64">
        <v>319</v>
      </c>
      <c r="AE17" s="64">
        <v>27</v>
      </c>
      <c r="AF17" s="64">
        <v>63</v>
      </c>
      <c r="AG17" s="64">
        <v>166</v>
      </c>
      <c r="AH17" s="64">
        <v>88</v>
      </c>
      <c r="AI17" s="64">
        <v>117</v>
      </c>
      <c r="AJ17" s="64">
        <v>127</v>
      </c>
      <c r="AK17" s="64">
        <v>1266</v>
      </c>
      <c r="AL17" s="64">
        <v>54</v>
      </c>
      <c r="AM17" s="64">
        <v>79</v>
      </c>
      <c r="AN17" s="64">
        <v>540</v>
      </c>
      <c r="AO17" s="64">
        <v>356</v>
      </c>
      <c r="AP17" s="64">
        <v>130</v>
      </c>
      <c r="AQ17" s="64">
        <v>488</v>
      </c>
      <c r="AR17" s="64">
        <v>234</v>
      </c>
      <c r="AS17" s="64">
        <v>559</v>
      </c>
      <c r="AT17" s="64">
        <v>34</v>
      </c>
      <c r="AU17" s="64">
        <v>253</v>
      </c>
      <c r="AV17" s="64">
        <v>44</v>
      </c>
      <c r="AW17" s="64">
        <v>152</v>
      </c>
      <c r="AX17" s="89">
        <v>109</v>
      </c>
      <c r="AY17" s="64">
        <v>522</v>
      </c>
      <c r="AZ17" s="64">
        <v>118</v>
      </c>
      <c r="BA17" s="64">
        <v>124</v>
      </c>
      <c r="BB17" s="64">
        <v>116</v>
      </c>
      <c r="BC17" s="64">
        <v>150</v>
      </c>
      <c r="BD17" s="64">
        <v>63</v>
      </c>
      <c r="BE17" s="64">
        <v>69</v>
      </c>
      <c r="BF17" s="64">
        <v>54</v>
      </c>
      <c r="BG17" s="64">
        <v>96</v>
      </c>
      <c r="BH17" s="64">
        <v>668</v>
      </c>
      <c r="BI17" s="64">
        <v>601</v>
      </c>
      <c r="BJ17" s="64">
        <v>356</v>
      </c>
      <c r="BK17" s="64">
        <v>402</v>
      </c>
      <c r="BL17" s="64">
        <v>161</v>
      </c>
      <c r="BM17" s="64">
        <v>419</v>
      </c>
      <c r="BN17" s="64">
        <v>249</v>
      </c>
      <c r="BO17" s="64">
        <v>132</v>
      </c>
      <c r="BP17" s="64">
        <v>65</v>
      </c>
      <c r="BQ17" s="64">
        <v>54</v>
      </c>
      <c r="BR17" s="64">
        <v>261</v>
      </c>
      <c r="BS17" s="64">
        <v>23</v>
      </c>
      <c r="BT17" s="64">
        <v>1151</v>
      </c>
      <c r="BU17" s="64">
        <v>164</v>
      </c>
      <c r="BV17" s="64">
        <v>457</v>
      </c>
      <c r="BW17" s="64">
        <v>49</v>
      </c>
      <c r="BX17" s="64">
        <v>230</v>
      </c>
      <c r="BY17" s="64">
        <v>304</v>
      </c>
      <c r="BZ17" s="64">
        <v>402</v>
      </c>
      <c r="CA17" s="64">
        <v>244</v>
      </c>
      <c r="CB17" s="64">
        <v>125</v>
      </c>
      <c r="CC17" s="64">
        <v>397</v>
      </c>
      <c r="CD17" s="64">
        <v>296</v>
      </c>
      <c r="CE17" s="64">
        <v>1003</v>
      </c>
      <c r="CF17" s="64">
        <v>994</v>
      </c>
      <c r="CG17" s="64">
        <v>402</v>
      </c>
      <c r="CH17" s="64">
        <v>468</v>
      </c>
      <c r="CI17" s="64">
        <v>499</v>
      </c>
      <c r="CJ17" s="64">
        <v>267</v>
      </c>
    </row>
    <row r="18" spans="2:88" ht="15">
      <c r="B18" s="132" t="s">
        <v>87</v>
      </c>
      <c r="C18" s="124"/>
      <c r="D18" s="124"/>
      <c r="E18" s="124"/>
      <c r="F18" s="124"/>
      <c r="G18" s="71">
        <f>SUM(H18:CJ18)</f>
        <v>18890</v>
      </c>
      <c r="H18" s="64">
        <v>1525</v>
      </c>
      <c r="I18" s="64">
        <v>244</v>
      </c>
      <c r="J18" s="64">
        <v>901</v>
      </c>
      <c r="K18" s="64">
        <v>79</v>
      </c>
      <c r="L18" s="64">
        <v>34</v>
      </c>
      <c r="M18" s="64">
        <v>216</v>
      </c>
      <c r="N18" s="64">
        <v>85</v>
      </c>
      <c r="O18" s="64">
        <v>490</v>
      </c>
      <c r="P18" s="64">
        <v>209</v>
      </c>
      <c r="Q18" s="64">
        <v>503</v>
      </c>
      <c r="R18" s="64">
        <v>174</v>
      </c>
      <c r="S18" s="64">
        <v>54</v>
      </c>
      <c r="T18" s="64">
        <v>210</v>
      </c>
      <c r="U18" s="64">
        <v>216</v>
      </c>
      <c r="V18" s="64">
        <v>141</v>
      </c>
      <c r="W18" s="64">
        <v>10</v>
      </c>
      <c r="X18" s="64">
        <v>19</v>
      </c>
      <c r="Y18" s="64">
        <v>219</v>
      </c>
      <c r="Z18" s="64">
        <v>466</v>
      </c>
      <c r="AA18" s="64">
        <v>22</v>
      </c>
      <c r="AB18" s="64">
        <v>1106</v>
      </c>
      <c r="AC18" s="64">
        <v>287</v>
      </c>
      <c r="AD18" s="64">
        <v>182</v>
      </c>
      <c r="AE18" s="64">
        <v>16</v>
      </c>
      <c r="AF18" s="64">
        <v>72</v>
      </c>
      <c r="AG18" s="64">
        <v>115</v>
      </c>
      <c r="AH18" s="64">
        <v>75</v>
      </c>
      <c r="AI18" s="64">
        <v>127</v>
      </c>
      <c r="AJ18" s="64">
        <v>71</v>
      </c>
      <c r="AK18" s="64">
        <v>797</v>
      </c>
      <c r="AL18" s="64">
        <v>31</v>
      </c>
      <c r="AM18" s="64">
        <v>39</v>
      </c>
      <c r="AN18" s="64">
        <v>237</v>
      </c>
      <c r="AO18" s="64">
        <v>148</v>
      </c>
      <c r="AP18" s="64">
        <v>86</v>
      </c>
      <c r="AQ18" s="64">
        <v>414</v>
      </c>
      <c r="AR18" s="64">
        <v>242</v>
      </c>
      <c r="AS18" s="64">
        <v>420</v>
      </c>
      <c r="AT18" s="64">
        <v>27</v>
      </c>
      <c r="AU18" s="64">
        <v>177</v>
      </c>
      <c r="AV18" s="64">
        <v>52</v>
      </c>
      <c r="AW18" s="64">
        <v>244</v>
      </c>
      <c r="AX18" s="64">
        <v>106</v>
      </c>
      <c r="AY18" s="64">
        <v>549</v>
      </c>
      <c r="AZ18" s="64">
        <v>117</v>
      </c>
      <c r="BA18" s="64">
        <v>143</v>
      </c>
      <c r="BB18" s="64">
        <v>147</v>
      </c>
      <c r="BC18" s="64">
        <v>162</v>
      </c>
      <c r="BD18" s="64">
        <v>46</v>
      </c>
      <c r="BE18" s="64">
        <v>73</v>
      </c>
      <c r="BF18" s="64">
        <v>72</v>
      </c>
      <c r="BG18" s="64">
        <v>85</v>
      </c>
      <c r="BH18" s="64">
        <v>300</v>
      </c>
      <c r="BI18" s="64">
        <v>469</v>
      </c>
      <c r="BJ18" s="64">
        <v>238</v>
      </c>
      <c r="BK18" s="64">
        <v>368</v>
      </c>
      <c r="BL18" s="64">
        <v>87</v>
      </c>
      <c r="BM18" s="64">
        <v>284</v>
      </c>
      <c r="BN18" s="64">
        <v>211</v>
      </c>
      <c r="BO18" s="64">
        <v>75</v>
      </c>
      <c r="BP18" s="64">
        <v>55</v>
      </c>
      <c r="BQ18" s="64">
        <v>39</v>
      </c>
      <c r="BR18" s="64">
        <v>95</v>
      </c>
      <c r="BS18" s="64">
        <v>23</v>
      </c>
      <c r="BT18" s="64">
        <v>638</v>
      </c>
      <c r="BU18" s="64">
        <v>90</v>
      </c>
      <c r="BV18" s="64">
        <v>306</v>
      </c>
      <c r="BW18" s="64">
        <v>68</v>
      </c>
      <c r="BX18" s="64">
        <v>146</v>
      </c>
      <c r="BY18" s="64">
        <v>172</v>
      </c>
      <c r="BZ18" s="64">
        <v>184</v>
      </c>
      <c r="CA18" s="64">
        <v>93</v>
      </c>
      <c r="CB18" s="64">
        <v>103</v>
      </c>
      <c r="CC18" s="64">
        <v>214</v>
      </c>
      <c r="CD18" s="64">
        <v>280</v>
      </c>
      <c r="CE18" s="64">
        <v>521</v>
      </c>
      <c r="CF18" s="64">
        <v>573</v>
      </c>
      <c r="CG18" s="64">
        <v>238</v>
      </c>
      <c r="CH18" s="64">
        <v>304</v>
      </c>
      <c r="CI18" s="64">
        <v>220</v>
      </c>
      <c r="CJ18" s="64">
        <v>214</v>
      </c>
    </row>
    <row r="19" spans="2:88" ht="15">
      <c r="B19" s="133" t="s">
        <v>84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</row>
    <row r="21" ht="15">
      <c r="G21" s="1"/>
    </row>
    <row r="24" ht="15">
      <c r="G24" s="1"/>
    </row>
    <row r="29" ht="12" customHeight="1">
      <c r="A29" s="3" t="s">
        <v>12</v>
      </c>
    </row>
  </sheetData>
  <sheetProtection/>
  <mergeCells count="15">
    <mergeCell ref="B12:F12"/>
    <mergeCell ref="B11:F11"/>
    <mergeCell ref="B8:F8"/>
    <mergeCell ref="B9:F9"/>
    <mergeCell ref="B7:F7"/>
    <mergeCell ref="B17:F17"/>
    <mergeCell ref="B19:CJ19"/>
    <mergeCell ref="B3:CJ3"/>
    <mergeCell ref="B4:F5"/>
    <mergeCell ref="G4:G5"/>
    <mergeCell ref="H4:M4"/>
    <mergeCell ref="B16:F16"/>
    <mergeCell ref="B18:F18"/>
    <mergeCell ref="B15:F15"/>
    <mergeCell ref="B13:F13"/>
  </mergeCells>
  <printOptions/>
  <pageMargins left="0.7" right="0.7" top="0.75" bottom="0.75" header="0.3" footer="0.3"/>
  <pageSetup horizontalDpi="600" verticalDpi="600" orientation="portrait" r:id="rId1"/>
  <ignoredErrors>
    <ignoredError sqref="G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O256"/>
  <sheetViews>
    <sheetView showGridLines="0" zoomScalePageLayoutView="0" workbookViewId="0" topLeftCell="A1">
      <selection activeCell="B20" sqref="B20:O20"/>
    </sheetView>
  </sheetViews>
  <sheetFormatPr defaultColWidth="11.00390625" defaultRowHeight="15"/>
  <cols>
    <col min="1" max="1" width="11.00390625" style="47" customWidth="1"/>
    <col min="2" max="2" width="62.28125" style="51" customWidth="1"/>
    <col min="3" max="3" width="13.00390625" style="51" customWidth="1"/>
    <col min="4" max="4" width="13.7109375" style="51" customWidth="1"/>
    <col min="5" max="5" width="15.421875" style="51" customWidth="1"/>
    <col min="6" max="6" width="13.7109375" style="51" customWidth="1"/>
    <col min="7" max="7" width="14.421875" style="51" customWidth="1"/>
    <col min="8" max="8" width="14.8515625" style="51" customWidth="1"/>
    <col min="9" max="9" width="14.57421875" style="51" customWidth="1"/>
    <col min="10" max="10" width="14.8515625" style="51" customWidth="1"/>
    <col min="11" max="11" width="14.421875" style="47" customWidth="1"/>
    <col min="12" max="12" width="15.28125" style="47" customWidth="1"/>
    <col min="13" max="13" width="14.7109375" style="47" customWidth="1"/>
    <col min="14" max="14" width="14.140625" style="47" customWidth="1"/>
    <col min="15" max="15" width="14.00390625" style="47" customWidth="1"/>
    <col min="16" max="16384" width="11.00390625" style="47" customWidth="1"/>
  </cols>
  <sheetData>
    <row r="1" spans="2:13" ht="15.75">
      <c r="B1" s="45"/>
      <c r="C1" s="46"/>
      <c r="D1" s="46"/>
      <c r="E1" s="46"/>
      <c r="F1" s="46"/>
      <c r="G1" s="26"/>
      <c r="H1" s="26"/>
      <c r="I1" s="46"/>
      <c r="J1" s="46"/>
      <c r="K1" s="26"/>
      <c r="L1" s="26"/>
      <c r="M1" s="26"/>
    </row>
    <row r="2" spans="2:15" s="9" customFormat="1" ht="17.25">
      <c r="B2" s="139" t="s">
        <v>180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5" s="9" customFormat="1" ht="17.25" customHeight="1">
      <c r="B3" s="140" t="s">
        <v>181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s="9" customFormat="1" ht="14.25" customHeight="1">
      <c r="B4" s="52"/>
      <c r="C4" s="143" t="s">
        <v>76</v>
      </c>
      <c r="D4" s="143"/>
      <c r="E4" s="144" t="s">
        <v>187</v>
      </c>
      <c r="F4" s="141" t="s">
        <v>78</v>
      </c>
      <c r="G4" s="141"/>
      <c r="H4" s="141"/>
      <c r="I4" s="141"/>
      <c r="J4" s="141"/>
      <c r="K4" s="141"/>
      <c r="L4" s="141"/>
      <c r="M4" s="141"/>
      <c r="N4" s="141"/>
      <c r="O4" s="141"/>
    </row>
    <row r="5" spans="2:15" s="9" customFormat="1" ht="9" customHeight="1">
      <c r="B5" s="147" t="s">
        <v>77</v>
      </c>
      <c r="C5" s="149">
        <v>2000</v>
      </c>
      <c r="D5" s="149">
        <v>2011</v>
      </c>
      <c r="E5" s="145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2:15" s="9" customFormat="1" ht="20.25" customHeight="1">
      <c r="B6" s="148"/>
      <c r="C6" s="150"/>
      <c r="D6" s="150"/>
      <c r="E6" s="146"/>
      <c r="F6" s="74">
        <v>2012</v>
      </c>
      <c r="G6" s="74">
        <v>2013</v>
      </c>
      <c r="H6" s="74">
        <v>2014</v>
      </c>
      <c r="I6" s="74">
        <v>2015</v>
      </c>
      <c r="J6" s="81">
        <v>2016</v>
      </c>
      <c r="K6" s="82">
        <v>2017</v>
      </c>
      <c r="L6" s="82">
        <v>2018</v>
      </c>
      <c r="M6" s="82">
        <v>2019</v>
      </c>
      <c r="N6" s="82">
        <v>2020</v>
      </c>
      <c r="O6" s="82">
        <v>2021</v>
      </c>
    </row>
    <row r="7" spans="2:15" s="9" customFormat="1" ht="12.75" customHeight="1">
      <c r="B7" s="53"/>
      <c r="C7" s="53"/>
      <c r="D7" s="53"/>
      <c r="E7" s="53"/>
      <c r="F7" s="54"/>
      <c r="G7" s="54"/>
      <c r="H7" s="54"/>
      <c r="I7" s="54"/>
      <c r="J7" s="54"/>
      <c r="K7" s="54"/>
      <c r="L7" s="36"/>
      <c r="M7" s="36"/>
      <c r="N7" s="36"/>
      <c r="O7" s="36"/>
    </row>
    <row r="8" spans="2:15" s="9" customFormat="1" ht="15">
      <c r="B8" s="36" t="s">
        <v>182</v>
      </c>
      <c r="C8" s="80">
        <f>+C11+C15</f>
        <v>171187</v>
      </c>
      <c r="D8" s="80">
        <f>+D11+D15</f>
        <v>170116</v>
      </c>
      <c r="E8" s="36"/>
      <c r="F8" s="80">
        <f>F11+F15</f>
        <v>170551.35600000003</v>
      </c>
      <c r="G8" s="80">
        <f aca="true" t="shared" si="0" ref="G8:O8">G11+G15</f>
        <v>171002.04495799998</v>
      </c>
      <c r="H8" s="80">
        <f t="shared" si="0"/>
        <v>171466.37135480403</v>
      </c>
      <c r="I8" s="80">
        <f t="shared" si="0"/>
        <v>171945.64667209724</v>
      </c>
      <c r="J8" s="80">
        <f t="shared" si="0"/>
        <v>172441.1895534644</v>
      </c>
      <c r="K8" s="80">
        <f t="shared" si="0"/>
        <v>172952.3259691108</v>
      </c>
      <c r="L8" s="80">
        <f t="shared" si="0"/>
        <v>173479.389384373</v>
      </c>
      <c r="M8" s="80">
        <f t="shared" si="0"/>
        <v>174023.72093210422</v>
      </c>
      <c r="N8" s="80">
        <f t="shared" si="0"/>
        <v>174584.6695890253</v>
      </c>
      <c r="O8" s="80">
        <f t="shared" si="0"/>
        <v>175162.59235613112</v>
      </c>
    </row>
    <row r="9" spans="2:15" s="9" customFormat="1" ht="15">
      <c r="B9" s="36" t="s">
        <v>183</v>
      </c>
      <c r="C9" s="90">
        <f>+C8/C13</f>
        <v>0.17830159004601615</v>
      </c>
      <c r="D9" s="90">
        <f aca="true" t="shared" si="1" ref="D9:O9">+D8/D13</f>
        <v>0.13752515196272214</v>
      </c>
      <c r="E9" s="90"/>
      <c r="F9" s="90">
        <f t="shared" si="1"/>
        <v>0.13477722619441257</v>
      </c>
      <c r="G9" s="90">
        <f t="shared" si="1"/>
        <v>0.13209519114971574</v>
      </c>
      <c r="H9" s="90">
        <f t="shared" si="1"/>
        <v>0.12947592642471295</v>
      </c>
      <c r="I9" s="90">
        <f t="shared" si="1"/>
        <v>0.12691870174298744</v>
      </c>
      <c r="J9" s="90">
        <f t="shared" si="1"/>
        <v>0.12442275478028259</v>
      </c>
      <c r="K9" s="90">
        <f t="shared" si="1"/>
        <v>0.12198588346313095</v>
      </c>
      <c r="L9" s="90">
        <f t="shared" si="1"/>
        <v>0.11960667569651227</v>
      </c>
      <c r="M9" s="90">
        <f t="shared" si="1"/>
        <v>0.11728442736527188</v>
      </c>
      <c r="N9" s="90">
        <f t="shared" si="1"/>
        <v>0.11501708933465947</v>
      </c>
      <c r="O9" s="90">
        <f t="shared" si="1"/>
        <v>0.11280335014725601</v>
      </c>
    </row>
    <row r="10" spans="2:15" s="9" customFormat="1" ht="12.75" customHeight="1">
      <c r="B10" s="55"/>
      <c r="C10" s="91"/>
      <c r="D10" s="91"/>
      <c r="E10" s="95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2:15" s="9" customFormat="1" ht="15">
      <c r="B11" s="36" t="s">
        <v>0</v>
      </c>
      <c r="C11" s="80">
        <f>+C13-C12</f>
        <v>24809</v>
      </c>
      <c r="D11" s="80">
        <f>+D13-D12</f>
        <v>25017</v>
      </c>
      <c r="E11" s="92"/>
      <c r="F11" s="80">
        <f>+F13-F12</f>
        <v>25592.39100000006</v>
      </c>
      <c r="G11" s="80">
        <f aca="true" t="shared" si="2" ref="G11:O11">+G13-G12</f>
        <v>26181.015993000008</v>
      </c>
      <c r="H11" s="80">
        <f t="shared" si="2"/>
        <v>26783.179360839073</v>
      </c>
      <c r="I11" s="80">
        <f t="shared" si="2"/>
        <v>27399.192486138316</v>
      </c>
      <c r="J11" s="80">
        <f t="shared" si="2"/>
        <v>28029.37391331955</v>
      </c>
      <c r="K11" s="80">
        <f t="shared" si="2"/>
        <v>28674.049513325794</v>
      </c>
      <c r="L11" s="80">
        <f t="shared" si="2"/>
        <v>29333.55265213223</v>
      </c>
      <c r="M11" s="80">
        <f t="shared" si="2"/>
        <v>30008.224363131216</v>
      </c>
      <c r="N11" s="80">
        <f t="shared" si="2"/>
        <v>30698.413523483323</v>
      </c>
      <c r="O11" s="80">
        <f t="shared" si="2"/>
        <v>31404.477034523617</v>
      </c>
    </row>
    <row r="12" spans="2:15" s="9" customFormat="1" ht="15">
      <c r="B12" s="36" t="s">
        <v>178</v>
      </c>
      <c r="C12" s="80">
        <v>935289</v>
      </c>
      <c r="D12" s="80">
        <v>1211964</v>
      </c>
      <c r="E12" s="96">
        <v>0.023</v>
      </c>
      <c r="F12" s="80">
        <f>+D12*1.023</f>
        <v>1239839.1719999998</v>
      </c>
      <c r="G12" s="80">
        <f aca="true" t="shared" si="3" ref="G12:O12">+F12*1.023</f>
        <v>1268355.4729559997</v>
      </c>
      <c r="H12" s="80">
        <f t="shared" si="3"/>
        <v>1297527.6488339875</v>
      </c>
      <c r="I12" s="80">
        <f t="shared" si="3"/>
        <v>1327370.7847571692</v>
      </c>
      <c r="J12" s="80">
        <f t="shared" si="3"/>
        <v>1357900.312806584</v>
      </c>
      <c r="K12" s="80">
        <f t="shared" si="3"/>
        <v>1389132.0200011353</v>
      </c>
      <c r="L12" s="80">
        <f t="shared" si="3"/>
        <v>1421082.0564611612</v>
      </c>
      <c r="M12" s="80">
        <f t="shared" si="3"/>
        <v>1453766.9437597678</v>
      </c>
      <c r="N12" s="80">
        <f t="shared" si="3"/>
        <v>1487203.5834662423</v>
      </c>
      <c r="O12" s="80">
        <f t="shared" si="3"/>
        <v>1521409.2658859657</v>
      </c>
    </row>
    <row r="13" spans="2:15" s="9" customFormat="1" ht="15">
      <c r="B13" s="36" t="s">
        <v>179</v>
      </c>
      <c r="C13" s="80">
        <v>960098</v>
      </c>
      <c r="D13" s="80">
        <v>1236981</v>
      </c>
      <c r="E13" s="96">
        <v>0.023</v>
      </c>
      <c r="F13" s="80">
        <f>+D13*1.023</f>
        <v>1265431.5629999998</v>
      </c>
      <c r="G13" s="80">
        <f aca="true" t="shared" si="4" ref="G13:O13">+F13*1.023</f>
        <v>1294536.4889489997</v>
      </c>
      <c r="H13" s="80">
        <f t="shared" si="4"/>
        <v>1324310.8281948266</v>
      </c>
      <c r="I13" s="80">
        <f t="shared" si="4"/>
        <v>1354769.9772433075</v>
      </c>
      <c r="J13" s="80">
        <f t="shared" si="4"/>
        <v>1385929.6867199035</v>
      </c>
      <c r="K13" s="80">
        <f t="shared" si="4"/>
        <v>1417806.069514461</v>
      </c>
      <c r="L13" s="80">
        <f t="shared" si="4"/>
        <v>1450415.6091132935</v>
      </c>
      <c r="M13" s="80">
        <f t="shared" si="4"/>
        <v>1483775.168122899</v>
      </c>
      <c r="N13" s="80">
        <f t="shared" si="4"/>
        <v>1517901.9969897256</v>
      </c>
      <c r="O13" s="80">
        <f t="shared" si="4"/>
        <v>1552813.7429204893</v>
      </c>
    </row>
    <row r="14" spans="3:15" s="9" customFormat="1" ht="15">
      <c r="C14" s="92"/>
      <c r="D14" s="93"/>
      <c r="E14" s="96"/>
      <c r="F14" s="92"/>
      <c r="G14" s="92"/>
      <c r="H14" s="92"/>
      <c r="I14" s="92"/>
      <c r="J14" s="92"/>
      <c r="K14" s="92"/>
      <c r="L14" s="92"/>
      <c r="M14" s="99"/>
      <c r="N14" s="99"/>
      <c r="O14" s="99"/>
    </row>
    <row r="15" spans="2:15" s="9" customFormat="1" ht="15">
      <c r="B15" s="36" t="s">
        <v>3</v>
      </c>
      <c r="C15" s="80">
        <f>+C16+C17+C18</f>
        <v>146378</v>
      </c>
      <c r="D15" s="80">
        <f>+D16+D17+D18</f>
        <v>145099</v>
      </c>
      <c r="E15" s="96"/>
      <c r="F15" s="80">
        <f>+F16+F17+F18</f>
        <v>144958.96499999997</v>
      </c>
      <c r="G15" s="80">
        <f aca="true" t="shared" si="5" ref="G15:O15">+G16+G17+G18</f>
        <v>144821.02896499998</v>
      </c>
      <c r="H15" s="80">
        <f t="shared" si="5"/>
        <v>144683.19199396495</v>
      </c>
      <c r="I15" s="80">
        <f t="shared" si="5"/>
        <v>144546.45418595892</v>
      </c>
      <c r="J15" s="80">
        <f t="shared" si="5"/>
        <v>144411.81564014487</v>
      </c>
      <c r="K15" s="80">
        <f t="shared" si="5"/>
        <v>144278.276455785</v>
      </c>
      <c r="L15" s="80">
        <f t="shared" si="5"/>
        <v>144145.83673224077</v>
      </c>
      <c r="M15" s="80">
        <f t="shared" si="5"/>
        <v>144015.496568973</v>
      </c>
      <c r="N15" s="80">
        <f t="shared" si="5"/>
        <v>143886.25606554197</v>
      </c>
      <c r="O15" s="80">
        <f t="shared" si="5"/>
        <v>143758.1153216075</v>
      </c>
    </row>
    <row r="16" spans="2:15" s="9" customFormat="1" ht="15">
      <c r="B16" s="75" t="s">
        <v>4</v>
      </c>
      <c r="C16" s="80">
        <v>97702</v>
      </c>
      <c r="D16" s="80">
        <v>98965</v>
      </c>
      <c r="E16" s="96">
        <v>0.001</v>
      </c>
      <c r="F16" s="80">
        <f>+D16*1.001</f>
        <v>99063.96499999998</v>
      </c>
      <c r="G16" s="80">
        <f aca="true" t="shared" si="6" ref="G16:O16">+F16*1.001</f>
        <v>99163.02896499998</v>
      </c>
      <c r="H16" s="80">
        <f t="shared" si="6"/>
        <v>99262.19199396497</v>
      </c>
      <c r="I16" s="80">
        <f t="shared" si="6"/>
        <v>99361.45418595892</v>
      </c>
      <c r="J16" s="80">
        <f t="shared" si="6"/>
        <v>99460.81564014487</v>
      </c>
      <c r="K16" s="80">
        <f t="shared" si="6"/>
        <v>99560.276455785</v>
      </c>
      <c r="L16" s="80">
        <f t="shared" si="6"/>
        <v>99659.83673224077</v>
      </c>
      <c r="M16" s="80">
        <f t="shared" si="6"/>
        <v>99759.496568973</v>
      </c>
      <c r="N16" s="80">
        <f t="shared" si="6"/>
        <v>99859.25606554197</v>
      </c>
      <c r="O16" s="80">
        <f t="shared" si="6"/>
        <v>99959.1153216075</v>
      </c>
    </row>
    <row r="17" spans="2:15" s="9" customFormat="1" ht="15">
      <c r="B17" s="75" t="s">
        <v>88</v>
      </c>
      <c r="C17" s="80">
        <v>29021</v>
      </c>
      <c r="D17" s="80">
        <v>27244</v>
      </c>
      <c r="E17" s="96">
        <v>-0.006</v>
      </c>
      <c r="F17" s="80">
        <v>27081</v>
      </c>
      <c r="G17" s="80">
        <v>26919</v>
      </c>
      <c r="H17" s="80">
        <v>26757</v>
      </c>
      <c r="I17" s="80">
        <v>26596</v>
      </c>
      <c r="J17" s="80">
        <v>26436</v>
      </c>
      <c r="K17" s="80">
        <v>26277</v>
      </c>
      <c r="L17" s="80">
        <v>26119</v>
      </c>
      <c r="M17" s="80">
        <v>25962</v>
      </c>
      <c r="N17" s="80">
        <v>25806</v>
      </c>
      <c r="O17" s="80">
        <v>25651</v>
      </c>
    </row>
    <row r="18" spans="2:15" s="9" customFormat="1" ht="15">
      <c r="B18" s="76" t="s">
        <v>87</v>
      </c>
      <c r="C18" s="94">
        <v>19655</v>
      </c>
      <c r="D18" s="94">
        <v>18890</v>
      </c>
      <c r="E18" s="97">
        <v>-0.004</v>
      </c>
      <c r="F18" s="56">
        <v>18814</v>
      </c>
      <c r="G18" s="56">
        <v>18739</v>
      </c>
      <c r="H18" s="56">
        <v>18664</v>
      </c>
      <c r="I18" s="56">
        <v>18589</v>
      </c>
      <c r="J18" s="56">
        <v>18515</v>
      </c>
      <c r="K18" s="56">
        <v>18441</v>
      </c>
      <c r="L18" s="56">
        <v>18367</v>
      </c>
      <c r="M18" s="56">
        <v>18294</v>
      </c>
      <c r="N18" s="56">
        <v>18221</v>
      </c>
      <c r="O18" s="56">
        <v>18148</v>
      </c>
    </row>
    <row r="19" spans="2:15" s="9" customFormat="1" ht="18" customHeight="1">
      <c r="B19" s="137" t="s">
        <v>188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2:15" s="9" customFormat="1" ht="12.75">
      <c r="B20" s="138" t="s">
        <v>177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2:14" s="9" customFormat="1" ht="15">
      <c r="B21" s="7"/>
      <c r="C21" s="7"/>
      <c r="D21" s="7"/>
      <c r="E21" s="7"/>
      <c r="F21" s="98"/>
      <c r="G21" s="6"/>
      <c r="H21" s="6"/>
      <c r="I21" s="6"/>
      <c r="J21" s="6"/>
      <c r="K21" s="48"/>
      <c r="L21" s="48"/>
      <c r="M21" s="48"/>
      <c r="N21" s="11"/>
    </row>
    <row r="22" spans="2:15" s="9" customFormat="1" ht="15">
      <c r="B22" s="7"/>
      <c r="C22" s="7"/>
      <c r="D22" s="7"/>
      <c r="E22" s="7"/>
      <c r="F22" s="6"/>
      <c r="G22" s="6"/>
      <c r="H22" s="6"/>
      <c r="I22" s="6"/>
      <c r="J22" s="6"/>
      <c r="K22" s="48"/>
      <c r="L22" s="48"/>
      <c r="M22" s="48"/>
      <c r="N22" s="11"/>
      <c r="O22" s="49"/>
    </row>
    <row r="23" spans="2:15" s="9" customFormat="1" ht="15">
      <c r="B23" s="6"/>
      <c r="C23" s="78"/>
      <c r="D23" s="7"/>
      <c r="E23" s="7"/>
      <c r="F23" s="7"/>
      <c r="G23" s="7"/>
      <c r="H23" s="7"/>
      <c r="I23" s="7"/>
      <c r="J23" s="7"/>
      <c r="K23" s="4"/>
      <c r="L23" s="4"/>
      <c r="M23" s="4"/>
      <c r="N23" s="11"/>
      <c r="O23" s="49"/>
    </row>
    <row r="24" spans="2:15" s="9" customFormat="1" ht="15">
      <c r="B24" s="7"/>
      <c r="C24" s="80"/>
      <c r="D24" s="7"/>
      <c r="E24" s="7"/>
      <c r="F24" s="6"/>
      <c r="G24" s="7"/>
      <c r="H24" s="7"/>
      <c r="I24" s="7"/>
      <c r="J24" s="7"/>
      <c r="K24" s="4"/>
      <c r="L24" s="4"/>
      <c r="M24" s="4"/>
      <c r="O24" s="11"/>
    </row>
    <row r="25" spans="2:15" s="9" customFormat="1" ht="15">
      <c r="B25" s="7"/>
      <c r="C25" s="78"/>
      <c r="D25" s="7"/>
      <c r="E25" s="7"/>
      <c r="F25" s="7"/>
      <c r="G25" s="7"/>
      <c r="H25" s="7"/>
      <c r="I25" s="7"/>
      <c r="J25" s="7"/>
      <c r="K25" s="5"/>
      <c r="L25" s="4"/>
      <c r="M25" s="4"/>
      <c r="O25" s="11"/>
    </row>
    <row r="26" spans="2:13" s="9" customFormat="1" ht="15">
      <c r="B26" s="77"/>
      <c r="C26" s="78"/>
      <c r="D26" s="7"/>
      <c r="E26" s="7"/>
      <c r="F26" s="7"/>
      <c r="G26" s="7"/>
      <c r="H26" s="7"/>
      <c r="I26" s="7"/>
      <c r="J26" s="7"/>
      <c r="K26" s="4"/>
      <c r="L26" s="4"/>
      <c r="M26" s="4"/>
    </row>
    <row r="27" spans="2:13" s="9" customFormat="1" ht="15">
      <c r="B27" s="7"/>
      <c r="C27" s="79"/>
      <c r="D27" s="7"/>
      <c r="E27" s="7"/>
      <c r="F27" s="7"/>
      <c r="G27" s="7"/>
      <c r="H27" s="7"/>
      <c r="I27" s="7"/>
      <c r="J27" s="7"/>
      <c r="K27" s="4"/>
      <c r="L27" s="4"/>
      <c r="M27" s="4"/>
    </row>
    <row r="28" spans="2:13" s="9" customFormat="1" ht="15">
      <c r="B28" s="7"/>
      <c r="C28" s="78"/>
      <c r="D28" s="7"/>
      <c r="E28" s="7"/>
      <c r="F28" s="7"/>
      <c r="G28" s="7"/>
      <c r="H28" s="7"/>
      <c r="I28" s="7"/>
      <c r="J28" s="6"/>
      <c r="K28" s="4"/>
      <c r="L28" s="4"/>
      <c r="M28" s="4"/>
    </row>
    <row r="29" spans="2:13" s="9" customFormat="1" ht="15">
      <c r="B29" s="7"/>
      <c r="C29" s="78"/>
      <c r="D29" s="7"/>
      <c r="E29" s="7"/>
      <c r="F29" s="7"/>
      <c r="G29" s="7"/>
      <c r="H29" s="7"/>
      <c r="I29" s="7"/>
      <c r="J29" s="7"/>
      <c r="K29" s="4"/>
      <c r="L29" s="4"/>
      <c r="M29" s="4"/>
    </row>
    <row r="30" spans="2:15" s="9" customFormat="1" ht="15">
      <c r="B30" s="7"/>
      <c r="C30" s="78"/>
      <c r="D30" s="7"/>
      <c r="E30" s="7"/>
      <c r="F30" s="7"/>
      <c r="G30" s="7"/>
      <c r="H30" s="7"/>
      <c r="I30" s="7"/>
      <c r="J30" s="7"/>
      <c r="K30" s="48"/>
      <c r="L30" s="4"/>
      <c r="M30" s="48"/>
      <c r="O30" s="11"/>
    </row>
    <row r="31" spans="2:15" s="9" customFormat="1" ht="15">
      <c r="B31" s="7"/>
      <c r="C31" s="78"/>
      <c r="D31" s="7"/>
      <c r="E31" s="7"/>
      <c r="F31" s="7"/>
      <c r="G31" s="7"/>
      <c r="H31" s="7"/>
      <c r="I31" s="7"/>
      <c r="J31" s="7"/>
      <c r="K31" s="48"/>
      <c r="L31" s="4"/>
      <c r="M31" s="48"/>
      <c r="O31" s="11"/>
    </row>
    <row r="32" spans="2:15" s="9" customFormat="1" ht="15">
      <c r="B32" s="7"/>
      <c r="C32" s="7"/>
      <c r="D32" s="7"/>
      <c r="E32" s="7"/>
      <c r="F32" s="7"/>
      <c r="G32" s="7"/>
      <c r="H32" s="7"/>
      <c r="I32" s="7"/>
      <c r="J32" s="7"/>
      <c r="K32" s="48"/>
      <c r="L32" s="4"/>
      <c r="M32" s="48"/>
      <c r="O32" s="11"/>
    </row>
    <row r="33" spans="2:15" s="9" customFormat="1" ht="15">
      <c r="B33" s="7"/>
      <c r="C33" s="7"/>
      <c r="D33" s="7"/>
      <c r="E33" s="7"/>
      <c r="F33" s="7"/>
      <c r="G33" s="7"/>
      <c r="H33" s="7"/>
      <c r="I33" s="7"/>
      <c r="J33" s="7"/>
      <c r="K33" s="48"/>
      <c r="L33" s="4"/>
      <c r="M33" s="48"/>
      <c r="O33" s="11"/>
    </row>
    <row r="34" spans="2:15" s="9" customFormat="1" ht="15">
      <c r="B34" s="7"/>
      <c r="C34" s="7"/>
      <c r="D34" s="7"/>
      <c r="E34" s="7"/>
      <c r="F34" s="7"/>
      <c r="G34" s="7"/>
      <c r="H34" s="7"/>
      <c r="I34" s="7"/>
      <c r="J34" s="7"/>
      <c r="K34" s="48"/>
      <c r="L34" s="4"/>
      <c r="M34" s="48"/>
      <c r="O34" s="11"/>
    </row>
    <row r="35" spans="2:15" s="9" customFormat="1" ht="15">
      <c r="B35" s="7"/>
      <c r="C35" s="7"/>
      <c r="D35" s="7"/>
      <c r="E35" s="7"/>
      <c r="F35" s="7"/>
      <c r="G35" s="7"/>
      <c r="H35" s="7"/>
      <c r="I35" s="7"/>
      <c r="J35" s="7"/>
      <c r="K35" s="48"/>
      <c r="L35" s="4"/>
      <c r="M35" s="48"/>
      <c r="O35" s="11"/>
    </row>
    <row r="36" spans="2:15" s="9" customFormat="1" ht="15">
      <c r="B36" s="7"/>
      <c r="C36" s="7"/>
      <c r="D36" s="7"/>
      <c r="E36" s="7"/>
      <c r="F36" s="7"/>
      <c r="G36" s="7"/>
      <c r="H36" s="7"/>
      <c r="I36" s="7"/>
      <c r="J36" s="7"/>
      <c r="K36" s="48"/>
      <c r="L36" s="4"/>
      <c r="M36" s="48"/>
      <c r="O36" s="11"/>
    </row>
    <row r="37" spans="2:15" s="9" customFormat="1" ht="15">
      <c r="B37" s="7"/>
      <c r="C37" s="7"/>
      <c r="D37" s="7"/>
      <c r="E37" s="7"/>
      <c r="F37" s="7"/>
      <c r="G37" s="7"/>
      <c r="H37" s="7"/>
      <c r="I37" s="7"/>
      <c r="J37" s="7"/>
      <c r="K37" s="48"/>
      <c r="L37" s="4"/>
      <c r="M37" s="48"/>
      <c r="O37" s="11"/>
    </row>
    <row r="38" spans="2:13" s="9" customFormat="1" ht="15">
      <c r="B38" s="7"/>
      <c r="C38" s="7"/>
      <c r="D38" s="7"/>
      <c r="E38" s="7"/>
      <c r="F38" s="7"/>
      <c r="G38" s="7"/>
      <c r="H38" s="7"/>
      <c r="I38" s="7"/>
      <c r="J38" s="7"/>
      <c r="K38" s="4"/>
      <c r="L38" s="4"/>
      <c r="M38" s="4"/>
    </row>
    <row r="39" spans="2:13" s="9" customFormat="1" ht="15">
      <c r="B39" s="7"/>
      <c r="C39" s="7"/>
      <c r="D39" s="7"/>
      <c r="E39" s="7"/>
      <c r="F39" s="7"/>
      <c r="G39" s="7"/>
      <c r="H39" s="7"/>
      <c r="I39" s="7"/>
      <c r="J39" s="7"/>
      <c r="K39" s="4"/>
      <c r="L39" s="4"/>
      <c r="M39" s="4"/>
    </row>
    <row r="40" spans="2:13" s="9" customFormat="1" ht="15"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</row>
    <row r="41" spans="2:13" s="9" customFormat="1" ht="15">
      <c r="B41" s="7"/>
      <c r="C41" s="7"/>
      <c r="D41" s="7"/>
      <c r="E41" s="7"/>
      <c r="F41" s="7"/>
      <c r="G41" s="7"/>
      <c r="H41" s="7"/>
      <c r="I41" s="7"/>
      <c r="J41" s="7"/>
      <c r="K41" s="4"/>
      <c r="L41" s="4"/>
      <c r="M41" s="4"/>
    </row>
    <row r="42" spans="2:13" s="9" customFormat="1" ht="15">
      <c r="B42" s="7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</row>
    <row r="43" spans="2:10" s="9" customFormat="1" ht="14.25">
      <c r="B43" s="50"/>
      <c r="C43" s="50"/>
      <c r="D43" s="50"/>
      <c r="E43" s="50"/>
      <c r="F43" s="50"/>
      <c r="G43" s="50"/>
      <c r="H43" s="50"/>
      <c r="I43" s="50"/>
      <c r="J43" s="50"/>
    </row>
    <row r="44" spans="2:10" s="9" customFormat="1" ht="14.25">
      <c r="B44" s="50"/>
      <c r="C44" s="50"/>
      <c r="D44" s="50"/>
      <c r="E44" s="50"/>
      <c r="F44" s="50"/>
      <c r="G44" s="50"/>
      <c r="H44" s="50"/>
      <c r="I44" s="50"/>
      <c r="J44" s="50"/>
    </row>
    <row r="45" spans="2:10" s="9" customFormat="1" ht="14.25">
      <c r="B45" s="50"/>
      <c r="C45" s="50"/>
      <c r="D45" s="50"/>
      <c r="E45" s="50"/>
      <c r="F45" s="50"/>
      <c r="G45" s="50"/>
      <c r="H45" s="50"/>
      <c r="I45" s="50"/>
      <c r="J45" s="50"/>
    </row>
    <row r="46" spans="2:10" s="9" customFormat="1" ht="14.25">
      <c r="B46" s="50"/>
      <c r="C46" s="50"/>
      <c r="D46" s="50"/>
      <c r="E46" s="50"/>
      <c r="F46" s="50"/>
      <c r="G46" s="50"/>
      <c r="H46" s="50"/>
      <c r="I46" s="50"/>
      <c r="J46" s="50"/>
    </row>
    <row r="47" spans="2:10" s="9" customFormat="1" ht="14.25">
      <c r="B47" s="50"/>
      <c r="C47" s="50"/>
      <c r="D47" s="50"/>
      <c r="E47" s="50"/>
      <c r="F47" s="50"/>
      <c r="G47" s="50"/>
      <c r="H47" s="50"/>
      <c r="I47" s="50"/>
      <c r="J47" s="50"/>
    </row>
    <row r="48" spans="2:10" s="9" customFormat="1" ht="14.25">
      <c r="B48" s="50"/>
      <c r="C48" s="50"/>
      <c r="D48" s="50"/>
      <c r="E48" s="50"/>
      <c r="F48" s="50"/>
      <c r="G48" s="50"/>
      <c r="H48" s="50"/>
      <c r="I48" s="50"/>
      <c r="J48" s="50"/>
    </row>
    <row r="49" spans="2:10" s="9" customFormat="1" ht="14.25">
      <c r="B49" s="50"/>
      <c r="C49" s="50"/>
      <c r="D49" s="50"/>
      <c r="E49" s="50"/>
      <c r="F49" s="50"/>
      <c r="G49" s="50"/>
      <c r="H49" s="50"/>
      <c r="I49" s="50"/>
      <c r="J49" s="50"/>
    </row>
    <row r="50" spans="2:10" s="9" customFormat="1" ht="14.25">
      <c r="B50" s="50"/>
      <c r="C50" s="50"/>
      <c r="D50" s="50"/>
      <c r="E50" s="50"/>
      <c r="F50" s="50"/>
      <c r="G50" s="50"/>
      <c r="H50" s="50"/>
      <c r="I50" s="50"/>
      <c r="J50" s="50"/>
    </row>
    <row r="51" spans="2:10" s="9" customFormat="1" ht="14.25">
      <c r="B51" s="50"/>
      <c r="C51" s="50"/>
      <c r="D51" s="50"/>
      <c r="E51" s="50"/>
      <c r="F51" s="50"/>
      <c r="G51" s="50"/>
      <c r="H51" s="50"/>
      <c r="I51" s="50"/>
      <c r="J51" s="50"/>
    </row>
    <row r="52" spans="2:10" s="9" customFormat="1" ht="14.25">
      <c r="B52" s="50"/>
      <c r="C52" s="50"/>
      <c r="D52" s="50"/>
      <c r="E52" s="50"/>
      <c r="F52" s="50"/>
      <c r="G52" s="50"/>
      <c r="H52" s="50"/>
      <c r="I52" s="50"/>
      <c r="J52" s="50"/>
    </row>
    <row r="53" spans="2:10" s="9" customFormat="1" ht="14.25">
      <c r="B53" s="50"/>
      <c r="C53" s="50"/>
      <c r="D53" s="50"/>
      <c r="E53" s="50"/>
      <c r="F53" s="50"/>
      <c r="G53" s="50"/>
      <c r="H53" s="50"/>
      <c r="I53" s="50"/>
      <c r="J53" s="50"/>
    </row>
    <row r="54" spans="2:10" s="9" customFormat="1" ht="14.25">
      <c r="B54" s="50"/>
      <c r="C54" s="50"/>
      <c r="D54" s="50"/>
      <c r="E54" s="50"/>
      <c r="F54" s="50"/>
      <c r="G54" s="50"/>
      <c r="H54" s="50"/>
      <c r="I54" s="50"/>
      <c r="J54" s="50"/>
    </row>
    <row r="55" spans="2:10" s="9" customFormat="1" ht="14.25">
      <c r="B55" s="50"/>
      <c r="C55" s="50"/>
      <c r="D55" s="50"/>
      <c r="E55" s="50"/>
      <c r="F55" s="50"/>
      <c r="G55" s="50"/>
      <c r="H55" s="50"/>
      <c r="I55" s="50"/>
      <c r="J55" s="50"/>
    </row>
    <row r="56" spans="2:10" s="9" customFormat="1" ht="14.25">
      <c r="B56" s="50"/>
      <c r="C56" s="50"/>
      <c r="D56" s="50"/>
      <c r="E56" s="50"/>
      <c r="F56" s="50"/>
      <c r="G56" s="50"/>
      <c r="H56" s="50"/>
      <c r="I56" s="50"/>
      <c r="J56" s="50"/>
    </row>
    <row r="57" spans="2:10" s="9" customFormat="1" ht="14.25">
      <c r="B57" s="50"/>
      <c r="C57" s="50"/>
      <c r="D57" s="50"/>
      <c r="E57" s="50"/>
      <c r="F57" s="50"/>
      <c r="G57" s="50"/>
      <c r="H57" s="50"/>
      <c r="I57" s="50"/>
      <c r="J57" s="50"/>
    </row>
    <row r="58" spans="2:10" s="9" customFormat="1" ht="14.25">
      <c r="B58" s="50"/>
      <c r="C58" s="50"/>
      <c r="D58" s="50"/>
      <c r="E58" s="50"/>
      <c r="F58" s="50"/>
      <c r="G58" s="50"/>
      <c r="H58" s="50"/>
      <c r="I58" s="50"/>
      <c r="J58" s="50"/>
    </row>
    <row r="59" spans="2:10" s="9" customFormat="1" ht="14.25">
      <c r="B59" s="50"/>
      <c r="C59" s="50"/>
      <c r="D59" s="50"/>
      <c r="E59" s="50"/>
      <c r="F59" s="50"/>
      <c r="G59" s="50"/>
      <c r="H59" s="50"/>
      <c r="I59" s="50"/>
      <c r="J59" s="50"/>
    </row>
    <row r="60" spans="2:10" s="9" customFormat="1" ht="14.25">
      <c r="B60" s="50"/>
      <c r="C60" s="50"/>
      <c r="D60" s="50"/>
      <c r="E60" s="50"/>
      <c r="F60" s="50"/>
      <c r="G60" s="50"/>
      <c r="H60" s="50"/>
      <c r="I60" s="50"/>
      <c r="J60" s="50"/>
    </row>
    <row r="61" spans="2:10" s="9" customFormat="1" ht="14.25">
      <c r="B61" s="50"/>
      <c r="C61" s="50"/>
      <c r="D61" s="50"/>
      <c r="E61" s="50"/>
      <c r="F61" s="50"/>
      <c r="G61" s="50"/>
      <c r="H61" s="50"/>
      <c r="I61" s="50"/>
      <c r="J61" s="50"/>
    </row>
    <row r="62" spans="2:10" s="9" customFormat="1" ht="14.25">
      <c r="B62" s="50"/>
      <c r="C62" s="50"/>
      <c r="D62" s="50"/>
      <c r="E62" s="50"/>
      <c r="F62" s="50"/>
      <c r="G62" s="50"/>
      <c r="H62" s="50"/>
      <c r="I62" s="50"/>
      <c r="J62" s="50"/>
    </row>
    <row r="63" spans="2:10" s="9" customFormat="1" ht="14.25">
      <c r="B63" s="50"/>
      <c r="C63" s="50"/>
      <c r="D63" s="50"/>
      <c r="E63" s="50"/>
      <c r="F63" s="50"/>
      <c r="G63" s="50"/>
      <c r="H63" s="50"/>
      <c r="I63" s="50"/>
      <c r="J63" s="50"/>
    </row>
    <row r="64" spans="2:10" s="9" customFormat="1" ht="14.25">
      <c r="B64" s="50"/>
      <c r="C64" s="50"/>
      <c r="D64" s="50"/>
      <c r="E64" s="50"/>
      <c r="F64" s="50"/>
      <c r="G64" s="50"/>
      <c r="H64" s="50"/>
      <c r="I64" s="50"/>
      <c r="J64" s="50"/>
    </row>
    <row r="65" spans="2:10" s="9" customFormat="1" ht="14.25">
      <c r="B65" s="50"/>
      <c r="C65" s="50"/>
      <c r="D65" s="50"/>
      <c r="E65" s="50"/>
      <c r="F65" s="50"/>
      <c r="G65" s="50"/>
      <c r="H65" s="50"/>
      <c r="I65" s="50"/>
      <c r="J65" s="50"/>
    </row>
    <row r="66" spans="2:10" s="9" customFormat="1" ht="14.25">
      <c r="B66" s="50"/>
      <c r="C66" s="50"/>
      <c r="D66" s="50"/>
      <c r="E66" s="50"/>
      <c r="F66" s="50"/>
      <c r="G66" s="50"/>
      <c r="H66" s="50"/>
      <c r="I66" s="50"/>
      <c r="J66" s="50"/>
    </row>
    <row r="67" spans="2:10" s="9" customFormat="1" ht="14.25">
      <c r="B67" s="50"/>
      <c r="C67" s="50"/>
      <c r="D67" s="50"/>
      <c r="E67" s="50"/>
      <c r="F67" s="50"/>
      <c r="G67" s="50"/>
      <c r="H67" s="50"/>
      <c r="I67" s="50"/>
      <c r="J67" s="50"/>
    </row>
    <row r="68" spans="2:10" s="9" customFormat="1" ht="14.25">
      <c r="B68" s="50"/>
      <c r="C68" s="50"/>
      <c r="D68" s="50"/>
      <c r="E68" s="50"/>
      <c r="F68" s="50"/>
      <c r="G68" s="50"/>
      <c r="H68" s="50"/>
      <c r="I68" s="50"/>
      <c r="J68" s="50"/>
    </row>
    <row r="69" spans="2:10" s="9" customFormat="1" ht="14.25">
      <c r="B69" s="50"/>
      <c r="C69" s="50"/>
      <c r="D69" s="50"/>
      <c r="E69" s="50"/>
      <c r="F69" s="50"/>
      <c r="G69" s="50"/>
      <c r="H69" s="50"/>
      <c r="I69" s="50"/>
      <c r="J69" s="50"/>
    </row>
    <row r="70" spans="2:10" s="9" customFormat="1" ht="14.25">
      <c r="B70" s="50"/>
      <c r="C70" s="50"/>
      <c r="D70" s="50"/>
      <c r="E70" s="50"/>
      <c r="F70" s="50"/>
      <c r="G70" s="50"/>
      <c r="H70" s="50"/>
      <c r="I70" s="50"/>
      <c r="J70" s="50"/>
    </row>
    <row r="71" spans="2:10" s="9" customFormat="1" ht="14.25">
      <c r="B71" s="50"/>
      <c r="C71" s="50"/>
      <c r="D71" s="50"/>
      <c r="E71" s="50"/>
      <c r="F71" s="50"/>
      <c r="G71" s="50"/>
      <c r="H71" s="50"/>
      <c r="I71" s="50"/>
      <c r="J71" s="50"/>
    </row>
    <row r="72" spans="2:10" s="9" customFormat="1" ht="14.25">
      <c r="B72" s="50"/>
      <c r="C72" s="50"/>
      <c r="D72" s="50"/>
      <c r="E72" s="50"/>
      <c r="F72" s="50"/>
      <c r="G72" s="50"/>
      <c r="H72" s="50"/>
      <c r="I72" s="50"/>
      <c r="J72" s="50"/>
    </row>
    <row r="73" spans="2:10" s="9" customFormat="1" ht="14.25">
      <c r="B73" s="50"/>
      <c r="C73" s="50"/>
      <c r="D73" s="50"/>
      <c r="E73" s="50"/>
      <c r="F73" s="50"/>
      <c r="G73" s="50"/>
      <c r="H73" s="50"/>
      <c r="I73" s="50"/>
      <c r="J73" s="50"/>
    </row>
    <row r="74" spans="2:10" s="9" customFormat="1" ht="14.25">
      <c r="B74" s="50"/>
      <c r="C74" s="50"/>
      <c r="D74" s="50"/>
      <c r="E74" s="50"/>
      <c r="F74" s="50"/>
      <c r="G74" s="50"/>
      <c r="H74" s="50"/>
      <c r="I74" s="50"/>
      <c r="J74" s="50"/>
    </row>
    <row r="75" spans="2:10" s="9" customFormat="1" ht="14.25">
      <c r="B75" s="50"/>
      <c r="C75" s="50"/>
      <c r="D75" s="50"/>
      <c r="E75" s="50"/>
      <c r="F75" s="50"/>
      <c r="G75" s="50"/>
      <c r="H75" s="50"/>
      <c r="I75" s="50"/>
      <c r="J75" s="50"/>
    </row>
    <row r="76" spans="2:10" s="9" customFormat="1" ht="14.25">
      <c r="B76" s="50"/>
      <c r="C76" s="50"/>
      <c r="D76" s="50"/>
      <c r="E76" s="50"/>
      <c r="F76" s="50"/>
      <c r="G76" s="50"/>
      <c r="H76" s="50"/>
      <c r="I76" s="50"/>
      <c r="J76" s="50"/>
    </row>
    <row r="77" spans="2:10" s="9" customFormat="1" ht="14.25">
      <c r="B77" s="50"/>
      <c r="C77" s="50"/>
      <c r="D77" s="50"/>
      <c r="E77" s="50"/>
      <c r="F77" s="50"/>
      <c r="G77" s="50"/>
      <c r="H77" s="50"/>
      <c r="I77" s="50"/>
      <c r="J77" s="50"/>
    </row>
    <row r="78" spans="2:10" s="9" customFormat="1" ht="14.25">
      <c r="B78" s="50"/>
      <c r="C78" s="50"/>
      <c r="D78" s="50"/>
      <c r="E78" s="50"/>
      <c r="F78" s="50"/>
      <c r="G78" s="50"/>
      <c r="H78" s="50"/>
      <c r="I78" s="50"/>
      <c r="J78" s="50"/>
    </row>
    <row r="79" spans="2:10" s="9" customFormat="1" ht="14.25">
      <c r="B79" s="50"/>
      <c r="C79" s="50"/>
      <c r="D79" s="50"/>
      <c r="E79" s="50"/>
      <c r="F79" s="50"/>
      <c r="G79" s="50"/>
      <c r="H79" s="50"/>
      <c r="I79" s="50"/>
      <c r="J79" s="50"/>
    </row>
    <row r="80" spans="2:10" s="9" customFormat="1" ht="14.25">
      <c r="B80" s="50"/>
      <c r="C80" s="50"/>
      <c r="D80" s="50"/>
      <c r="E80" s="50"/>
      <c r="F80" s="50"/>
      <c r="G80" s="50"/>
      <c r="H80" s="50"/>
      <c r="I80" s="50"/>
      <c r="J80" s="50"/>
    </row>
    <row r="81" spans="2:10" s="9" customFormat="1" ht="14.25">
      <c r="B81" s="50"/>
      <c r="C81" s="50"/>
      <c r="D81" s="50"/>
      <c r="E81" s="50"/>
      <c r="F81" s="50"/>
      <c r="G81" s="50"/>
      <c r="H81" s="50"/>
      <c r="I81" s="50"/>
      <c r="J81" s="50"/>
    </row>
    <row r="82" spans="2:10" s="9" customFormat="1" ht="14.25">
      <c r="B82" s="50"/>
      <c r="C82" s="50"/>
      <c r="D82" s="50"/>
      <c r="E82" s="50"/>
      <c r="F82" s="50"/>
      <c r="G82" s="50"/>
      <c r="H82" s="50"/>
      <c r="I82" s="50"/>
      <c r="J82" s="50"/>
    </row>
    <row r="83" spans="2:10" s="9" customFormat="1" ht="14.25">
      <c r="B83" s="50"/>
      <c r="C83" s="50"/>
      <c r="D83" s="50"/>
      <c r="E83" s="50"/>
      <c r="F83" s="50"/>
      <c r="G83" s="50"/>
      <c r="H83" s="50"/>
      <c r="I83" s="50"/>
      <c r="J83" s="50"/>
    </row>
    <row r="84" spans="2:10" s="9" customFormat="1" ht="14.25">
      <c r="B84" s="50"/>
      <c r="C84" s="50"/>
      <c r="D84" s="50"/>
      <c r="E84" s="50"/>
      <c r="F84" s="50"/>
      <c r="G84" s="50"/>
      <c r="H84" s="50"/>
      <c r="I84" s="50"/>
      <c r="J84" s="50"/>
    </row>
    <row r="85" spans="2:10" s="9" customFormat="1" ht="14.25">
      <c r="B85" s="50"/>
      <c r="C85" s="50"/>
      <c r="D85" s="50"/>
      <c r="E85" s="50"/>
      <c r="F85" s="50"/>
      <c r="G85" s="50"/>
      <c r="H85" s="50"/>
      <c r="I85" s="50"/>
      <c r="J85" s="50"/>
    </row>
    <row r="86" spans="2:10" s="9" customFormat="1" ht="14.25">
      <c r="B86" s="50"/>
      <c r="C86" s="50"/>
      <c r="D86" s="50"/>
      <c r="E86" s="50"/>
      <c r="F86" s="50"/>
      <c r="G86" s="50"/>
      <c r="H86" s="50"/>
      <c r="I86" s="50"/>
      <c r="J86" s="50"/>
    </row>
    <row r="87" spans="2:10" s="9" customFormat="1" ht="14.25">
      <c r="B87" s="50"/>
      <c r="C87" s="50"/>
      <c r="D87" s="50"/>
      <c r="E87" s="50"/>
      <c r="F87" s="50"/>
      <c r="G87" s="50"/>
      <c r="H87" s="50"/>
      <c r="I87" s="50"/>
      <c r="J87" s="50"/>
    </row>
    <row r="88" spans="2:10" s="9" customFormat="1" ht="14.25">
      <c r="B88" s="50"/>
      <c r="C88" s="50"/>
      <c r="D88" s="50"/>
      <c r="E88" s="50"/>
      <c r="F88" s="50"/>
      <c r="G88" s="50"/>
      <c r="H88" s="50"/>
      <c r="I88" s="50"/>
      <c r="J88" s="50"/>
    </row>
    <row r="89" spans="2:10" s="9" customFormat="1" ht="14.25">
      <c r="B89" s="50"/>
      <c r="C89" s="50"/>
      <c r="D89" s="50"/>
      <c r="E89" s="50"/>
      <c r="F89" s="50"/>
      <c r="G89" s="50"/>
      <c r="H89" s="50"/>
      <c r="I89" s="50"/>
      <c r="J89" s="50"/>
    </row>
    <row r="90" spans="2:10" s="9" customFormat="1" ht="14.25">
      <c r="B90" s="50"/>
      <c r="C90" s="50"/>
      <c r="D90" s="50"/>
      <c r="E90" s="50"/>
      <c r="F90" s="50"/>
      <c r="G90" s="50"/>
      <c r="H90" s="50"/>
      <c r="I90" s="50"/>
      <c r="J90" s="50"/>
    </row>
    <row r="91" spans="2:10" s="9" customFormat="1" ht="14.25">
      <c r="B91" s="50"/>
      <c r="C91" s="50"/>
      <c r="D91" s="50"/>
      <c r="E91" s="50"/>
      <c r="F91" s="50"/>
      <c r="G91" s="50"/>
      <c r="H91" s="50"/>
      <c r="I91" s="50"/>
      <c r="J91" s="50"/>
    </row>
    <row r="92" spans="2:10" s="9" customFormat="1" ht="14.25">
      <c r="B92" s="50"/>
      <c r="C92" s="50"/>
      <c r="D92" s="50"/>
      <c r="E92" s="50"/>
      <c r="F92" s="50"/>
      <c r="G92" s="50"/>
      <c r="H92" s="50"/>
      <c r="I92" s="50"/>
      <c r="J92" s="50"/>
    </row>
    <row r="93" spans="2:10" s="9" customFormat="1" ht="14.25">
      <c r="B93" s="50"/>
      <c r="C93" s="50"/>
      <c r="D93" s="50"/>
      <c r="E93" s="50"/>
      <c r="F93" s="50"/>
      <c r="G93" s="50"/>
      <c r="H93" s="50"/>
      <c r="I93" s="50"/>
      <c r="J93" s="50"/>
    </row>
    <row r="94" spans="2:10" s="9" customFormat="1" ht="14.25">
      <c r="B94" s="50"/>
      <c r="C94" s="50"/>
      <c r="D94" s="50"/>
      <c r="E94" s="50"/>
      <c r="F94" s="50"/>
      <c r="G94" s="50"/>
      <c r="H94" s="50"/>
      <c r="I94" s="50"/>
      <c r="J94" s="50"/>
    </row>
    <row r="95" spans="2:10" s="9" customFormat="1" ht="14.25">
      <c r="B95" s="50"/>
      <c r="C95" s="50"/>
      <c r="D95" s="50"/>
      <c r="E95" s="50"/>
      <c r="F95" s="50"/>
      <c r="G95" s="50"/>
      <c r="H95" s="50"/>
      <c r="I95" s="50"/>
      <c r="J95" s="50"/>
    </row>
    <row r="96" spans="2:10" s="9" customFormat="1" ht="14.25">
      <c r="B96" s="50"/>
      <c r="C96" s="50"/>
      <c r="D96" s="50"/>
      <c r="E96" s="50"/>
      <c r="F96" s="50"/>
      <c r="G96" s="50"/>
      <c r="H96" s="50"/>
      <c r="I96" s="50"/>
      <c r="J96" s="50"/>
    </row>
    <row r="97" spans="2:10" s="9" customFormat="1" ht="14.25">
      <c r="B97" s="50"/>
      <c r="C97" s="50"/>
      <c r="D97" s="50"/>
      <c r="E97" s="50"/>
      <c r="F97" s="50"/>
      <c r="G97" s="50"/>
      <c r="H97" s="50"/>
      <c r="I97" s="50"/>
      <c r="J97" s="50"/>
    </row>
    <row r="98" spans="2:10" s="9" customFormat="1" ht="14.25">
      <c r="B98" s="50"/>
      <c r="C98" s="50"/>
      <c r="D98" s="50"/>
      <c r="E98" s="50"/>
      <c r="F98" s="50"/>
      <c r="G98" s="50"/>
      <c r="H98" s="50"/>
      <c r="I98" s="50"/>
      <c r="J98" s="50"/>
    </row>
    <row r="99" spans="2:10" s="9" customFormat="1" ht="14.25">
      <c r="B99" s="50"/>
      <c r="C99" s="50"/>
      <c r="D99" s="50"/>
      <c r="E99" s="50"/>
      <c r="F99" s="50"/>
      <c r="G99" s="50"/>
      <c r="H99" s="50"/>
      <c r="I99" s="50"/>
      <c r="J99" s="50"/>
    </row>
    <row r="100" spans="2:10" s="9" customFormat="1" ht="14.25"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2:10" s="9" customFormat="1" ht="14.25"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2:10" s="9" customFormat="1" ht="14.25"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2:10" s="9" customFormat="1" ht="14.25"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2:10" s="9" customFormat="1" ht="14.25"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2:10" s="9" customFormat="1" ht="14.25"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2:10" s="9" customFormat="1" ht="14.25"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2:10" s="9" customFormat="1" ht="14.25"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2:10" s="9" customFormat="1" ht="14.25"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2:10" s="9" customFormat="1" ht="14.25"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2:10" s="9" customFormat="1" ht="14.25"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2:10" s="9" customFormat="1" ht="14.25"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2:10" s="9" customFormat="1" ht="14.25"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2:10" s="9" customFormat="1" ht="14.25"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2:10" s="9" customFormat="1" ht="14.25"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2:10" s="9" customFormat="1" ht="14.25"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2:10" s="9" customFormat="1" ht="14.25"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2:10" s="9" customFormat="1" ht="14.25"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2:10" s="9" customFormat="1" ht="14.25"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2:10" s="9" customFormat="1" ht="14.25"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2:10" s="9" customFormat="1" ht="14.25"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2:10" s="9" customFormat="1" ht="14.25"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2:10" s="9" customFormat="1" ht="14.25"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2:10" s="9" customFormat="1" ht="14.25"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2:10" s="9" customFormat="1" ht="14.25"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2:10" s="9" customFormat="1" ht="14.25"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2:10" s="9" customFormat="1" ht="14.25"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2:10" s="9" customFormat="1" ht="14.25"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2:10" s="9" customFormat="1" ht="14.25"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2:10" s="9" customFormat="1" ht="14.25"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2:10" s="9" customFormat="1" ht="14.25"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2:10" s="9" customFormat="1" ht="14.25"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2:10" s="9" customFormat="1" ht="14.25"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2:10" s="9" customFormat="1" ht="14.25"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2:10" s="9" customFormat="1" ht="14.25"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2:10" s="9" customFormat="1" ht="14.25"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2:10" s="9" customFormat="1" ht="14.25"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2:10" s="9" customFormat="1" ht="14.25"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2:10" s="9" customFormat="1" ht="14.25"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2:10" s="9" customFormat="1" ht="14.25"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2:10" s="9" customFormat="1" ht="14.25"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2:10" s="9" customFormat="1" ht="14.25"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2:10" s="9" customFormat="1" ht="14.25"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2:10" s="9" customFormat="1" ht="14.25"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2:10" s="9" customFormat="1" ht="14.25"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2:10" s="9" customFormat="1" ht="14.25"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2:10" s="9" customFormat="1" ht="14.25"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2:10" s="9" customFormat="1" ht="14.25"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2:10" s="9" customFormat="1" ht="14.25"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2:10" s="9" customFormat="1" ht="14.25"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2:10" s="9" customFormat="1" ht="14.25"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2:10" s="9" customFormat="1" ht="14.25"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2:10" s="9" customFormat="1" ht="14.25"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2:10" s="9" customFormat="1" ht="14.25"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2:10" s="9" customFormat="1" ht="14.25"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2:10" s="9" customFormat="1" ht="14.25"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2:10" s="9" customFormat="1" ht="14.25"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2:10" s="9" customFormat="1" ht="14.25"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2:10" s="9" customFormat="1" ht="14.25"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2:10" s="9" customFormat="1" ht="14.25"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2:10" s="9" customFormat="1" ht="14.25"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2:10" s="9" customFormat="1" ht="14.25"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2:10" s="9" customFormat="1" ht="14.25"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2:10" s="9" customFormat="1" ht="14.25"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2:10" s="9" customFormat="1" ht="14.25"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2:10" s="9" customFormat="1" ht="14.25"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2:10" s="9" customFormat="1" ht="14.25"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2:10" s="9" customFormat="1" ht="14.25"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2:10" s="9" customFormat="1" ht="14.25"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2:10" s="9" customFormat="1" ht="14.25"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2:10" s="9" customFormat="1" ht="14.25"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2:10" s="9" customFormat="1" ht="14.25"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2:10" s="9" customFormat="1" ht="14.25"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2:10" s="9" customFormat="1" ht="14.25"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2:10" s="9" customFormat="1" ht="14.25"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2:10" s="9" customFormat="1" ht="14.25"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2:10" s="9" customFormat="1" ht="14.25"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2:10" s="9" customFormat="1" ht="14.25"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2:10" s="9" customFormat="1" ht="14.25"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2:10" s="9" customFormat="1" ht="14.25"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2:10" s="9" customFormat="1" ht="14.25"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2:10" s="9" customFormat="1" ht="14.25"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2:10" s="9" customFormat="1" ht="14.25"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2:10" s="9" customFormat="1" ht="14.25"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2:10" s="9" customFormat="1" ht="14.25"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2:10" s="9" customFormat="1" ht="14.25"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2:10" s="9" customFormat="1" ht="14.25"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2:10" s="9" customFormat="1" ht="14.25"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2:10" s="9" customFormat="1" ht="14.25"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2:10" s="9" customFormat="1" ht="14.25"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2:10" s="9" customFormat="1" ht="14.25"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2:10" s="9" customFormat="1" ht="14.25"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2:10" s="9" customFormat="1" ht="14.25"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2:10" s="9" customFormat="1" ht="14.25"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2:10" s="9" customFormat="1" ht="14.25"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2:10" s="9" customFormat="1" ht="14.25"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2:10" s="9" customFormat="1" ht="14.25"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2:10" s="9" customFormat="1" ht="14.25"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2:10" s="9" customFormat="1" ht="14.25"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2:10" s="9" customFormat="1" ht="14.25"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2:10" s="9" customFormat="1" ht="14.25"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2:10" s="9" customFormat="1" ht="14.25"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2:10" s="9" customFormat="1" ht="14.25"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2:10" s="9" customFormat="1" ht="14.25"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2:10" s="9" customFormat="1" ht="14.25"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2:10" s="9" customFormat="1" ht="14.25"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2:10" s="9" customFormat="1" ht="14.25"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2:10" s="9" customFormat="1" ht="14.25"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2:10" s="9" customFormat="1" ht="14.25"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2:10" s="9" customFormat="1" ht="14.25"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2:10" s="9" customFormat="1" ht="14.25"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2:10" s="9" customFormat="1" ht="14.25"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2:10" s="9" customFormat="1" ht="14.25"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2:10" s="9" customFormat="1" ht="14.25"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2:10" s="9" customFormat="1" ht="14.25"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2:10" s="9" customFormat="1" ht="14.25"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2:10" s="9" customFormat="1" ht="14.25">
      <c r="B216" s="50"/>
      <c r="C216" s="50"/>
      <c r="D216" s="50"/>
      <c r="E216" s="50"/>
      <c r="F216" s="50"/>
      <c r="G216" s="50"/>
      <c r="H216" s="50"/>
      <c r="I216" s="50"/>
      <c r="J216" s="50"/>
    </row>
    <row r="217" spans="2:10" s="9" customFormat="1" ht="14.25"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2:10" s="9" customFormat="1" ht="14.25"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2:10" s="9" customFormat="1" ht="14.25">
      <c r="B219" s="50"/>
      <c r="C219" s="50"/>
      <c r="D219" s="50"/>
      <c r="E219" s="50"/>
      <c r="F219" s="50"/>
      <c r="G219" s="50"/>
      <c r="H219" s="50"/>
      <c r="I219" s="50"/>
      <c r="J219" s="50"/>
    </row>
    <row r="220" spans="2:10" s="9" customFormat="1" ht="14.25">
      <c r="B220" s="50"/>
      <c r="C220" s="50"/>
      <c r="D220" s="50"/>
      <c r="E220" s="50"/>
      <c r="F220" s="50"/>
      <c r="G220" s="50"/>
      <c r="H220" s="50"/>
      <c r="I220" s="50"/>
      <c r="J220" s="50"/>
    </row>
    <row r="221" spans="2:10" s="9" customFormat="1" ht="14.25"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2:10" s="9" customFormat="1" ht="14.25">
      <c r="B222" s="50"/>
      <c r="C222" s="50"/>
      <c r="D222" s="50"/>
      <c r="E222" s="50"/>
      <c r="F222" s="50"/>
      <c r="G222" s="50"/>
      <c r="H222" s="50"/>
      <c r="I222" s="50"/>
      <c r="J222" s="50"/>
    </row>
    <row r="223" spans="2:10" s="9" customFormat="1" ht="14.25"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2:10" s="9" customFormat="1" ht="14.25">
      <c r="B224" s="50"/>
      <c r="C224" s="50"/>
      <c r="D224" s="50"/>
      <c r="E224" s="50"/>
      <c r="F224" s="50"/>
      <c r="G224" s="50"/>
      <c r="H224" s="50"/>
      <c r="I224" s="50"/>
      <c r="J224" s="50"/>
    </row>
    <row r="225" spans="2:10" s="9" customFormat="1" ht="14.25"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2:10" s="9" customFormat="1" ht="14.25">
      <c r="B226" s="50"/>
      <c r="C226" s="50"/>
      <c r="D226" s="50"/>
      <c r="E226" s="50"/>
      <c r="F226" s="50"/>
      <c r="G226" s="50"/>
      <c r="H226" s="50"/>
      <c r="I226" s="50"/>
      <c r="J226" s="50"/>
    </row>
    <row r="227" spans="2:10" s="9" customFormat="1" ht="14.25">
      <c r="B227" s="50"/>
      <c r="C227" s="50"/>
      <c r="D227" s="50"/>
      <c r="E227" s="50"/>
      <c r="F227" s="50"/>
      <c r="G227" s="50"/>
      <c r="H227" s="50"/>
      <c r="I227" s="50"/>
      <c r="J227" s="50"/>
    </row>
    <row r="228" spans="2:10" s="9" customFormat="1" ht="14.25"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2:10" s="9" customFormat="1" ht="14.25">
      <c r="B229" s="50"/>
      <c r="C229" s="50"/>
      <c r="D229" s="50"/>
      <c r="E229" s="50"/>
      <c r="F229" s="50"/>
      <c r="G229" s="50"/>
      <c r="H229" s="50"/>
      <c r="I229" s="50"/>
      <c r="J229" s="50"/>
    </row>
    <row r="230" spans="2:10" s="9" customFormat="1" ht="14.25">
      <c r="B230" s="50"/>
      <c r="C230" s="50"/>
      <c r="D230" s="50"/>
      <c r="E230" s="50"/>
      <c r="F230" s="50"/>
      <c r="G230" s="50"/>
      <c r="H230" s="50"/>
      <c r="I230" s="50"/>
      <c r="J230" s="50"/>
    </row>
    <row r="231" spans="2:10" s="9" customFormat="1" ht="14.25">
      <c r="B231" s="50"/>
      <c r="C231" s="50"/>
      <c r="D231" s="50"/>
      <c r="E231" s="50"/>
      <c r="F231" s="50"/>
      <c r="G231" s="50"/>
      <c r="H231" s="50"/>
      <c r="I231" s="50"/>
      <c r="J231" s="50"/>
    </row>
    <row r="232" spans="2:10" s="9" customFormat="1" ht="14.25">
      <c r="B232" s="50"/>
      <c r="C232" s="50"/>
      <c r="D232" s="50"/>
      <c r="E232" s="50"/>
      <c r="F232" s="50"/>
      <c r="G232" s="50"/>
      <c r="H232" s="50"/>
      <c r="I232" s="50"/>
      <c r="J232" s="50"/>
    </row>
    <row r="233" spans="2:10" s="9" customFormat="1" ht="14.25">
      <c r="B233" s="50"/>
      <c r="C233" s="50"/>
      <c r="D233" s="50"/>
      <c r="E233" s="50"/>
      <c r="F233" s="50"/>
      <c r="G233" s="50"/>
      <c r="H233" s="50"/>
      <c r="I233" s="50"/>
      <c r="J233" s="50"/>
    </row>
    <row r="234" spans="2:10" s="9" customFormat="1" ht="14.25">
      <c r="B234" s="50"/>
      <c r="C234" s="50"/>
      <c r="D234" s="50"/>
      <c r="E234" s="50"/>
      <c r="F234" s="50"/>
      <c r="G234" s="50"/>
      <c r="H234" s="50"/>
      <c r="I234" s="50"/>
      <c r="J234" s="50"/>
    </row>
    <row r="235" spans="2:10" s="9" customFormat="1" ht="14.25"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2:10" s="9" customFormat="1" ht="14.25">
      <c r="B236" s="50"/>
      <c r="C236" s="50"/>
      <c r="D236" s="50"/>
      <c r="E236" s="50"/>
      <c r="F236" s="50"/>
      <c r="G236" s="50"/>
      <c r="H236" s="50"/>
      <c r="I236" s="50"/>
      <c r="J236" s="50"/>
    </row>
    <row r="237" spans="2:10" s="9" customFormat="1" ht="14.25">
      <c r="B237" s="50"/>
      <c r="C237" s="50"/>
      <c r="D237" s="50"/>
      <c r="E237" s="50"/>
      <c r="F237" s="50"/>
      <c r="G237" s="50"/>
      <c r="H237" s="50"/>
      <c r="I237" s="50"/>
      <c r="J237" s="50"/>
    </row>
    <row r="238" spans="2:10" s="9" customFormat="1" ht="14.25"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2:10" s="9" customFormat="1" ht="14.25">
      <c r="B239" s="50"/>
      <c r="C239" s="50"/>
      <c r="D239" s="50"/>
      <c r="E239" s="50"/>
      <c r="F239" s="50"/>
      <c r="G239" s="50"/>
      <c r="H239" s="50"/>
      <c r="I239" s="50"/>
      <c r="J239" s="50"/>
    </row>
    <row r="240" spans="2:10" s="9" customFormat="1" ht="14.25"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2:10" s="9" customFormat="1" ht="14.25"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2:10" s="9" customFormat="1" ht="14.25"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2:10" s="9" customFormat="1" ht="14.25"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2:10" s="9" customFormat="1" ht="14.25">
      <c r="B244" s="50"/>
      <c r="C244" s="50"/>
      <c r="D244" s="50"/>
      <c r="E244" s="50"/>
      <c r="F244" s="50"/>
      <c r="G244" s="50"/>
      <c r="H244" s="50"/>
      <c r="I244" s="50"/>
      <c r="J244" s="50"/>
    </row>
    <row r="245" spans="2:10" s="9" customFormat="1" ht="14.25">
      <c r="B245" s="50"/>
      <c r="C245" s="50"/>
      <c r="D245" s="50"/>
      <c r="E245" s="50"/>
      <c r="F245" s="50"/>
      <c r="G245" s="50"/>
      <c r="H245" s="50"/>
      <c r="I245" s="50"/>
      <c r="J245" s="50"/>
    </row>
    <row r="246" spans="2:10" s="9" customFormat="1" ht="14.25">
      <c r="B246" s="50"/>
      <c r="C246" s="50"/>
      <c r="D246" s="50"/>
      <c r="E246" s="50"/>
      <c r="F246" s="50"/>
      <c r="G246" s="50"/>
      <c r="H246" s="50"/>
      <c r="I246" s="50"/>
      <c r="J246" s="50"/>
    </row>
    <row r="247" spans="2:10" s="9" customFormat="1" ht="14.25">
      <c r="B247" s="50"/>
      <c r="C247" s="50"/>
      <c r="D247" s="50"/>
      <c r="E247" s="50"/>
      <c r="F247" s="50"/>
      <c r="G247" s="50"/>
      <c r="H247" s="50"/>
      <c r="I247" s="50"/>
      <c r="J247" s="50"/>
    </row>
    <row r="248" spans="2:10" s="9" customFormat="1" ht="14.25">
      <c r="B248" s="50"/>
      <c r="C248" s="50"/>
      <c r="D248" s="50"/>
      <c r="E248" s="50"/>
      <c r="F248" s="50"/>
      <c r="G248" s="50"/>
      <c r="H248" s="50"/>
      <c r="I248" s="50"/>
      <c r="J248" s="50"/>
    </row>
    <row r="249" spans="2:10" s="9" customFormat="1" ht="14.25">
      <c r="B249" s="50"/>
      <c r="C249" s="50"/>
      <c r="D249" s="50"/>
      <c r="E249" s="50"/>
      <c r="F249" s="50"/>
      <c r="G249" s="50"/>
      <c r="H249" s="50"/>
      <c r="I249" s="50"/>
      <c r="J249" s="50"/>
    </row>
    <row r="250" spans="2:10" s="9" customFormat="1" ht="14.25">
      <c r="B250" s="50"/>
      <c r="C250" s="50"/>
      <c r="D250" s="50"/>
      <c r="E250" s="50"/>
      <c r="F250" s="50"/>
      <c r="G250" s="50"/>
      <c r="H250" s="50"/>
      <c r="I250" s="50"/>
      <c r="J250" s="50"/>
    </row>
    <row r="251" spans="2:10" s="9" customFormat="1" ht="14.25">
      <c r="B251" s="50"/>
      <c r="C251" s="50"/>
      <c r="D251" s="50"/>
      <c r="E251" s="50"/>
      <c r="F251" s="50"/>
      <c r="G251" s="50"/>
      <c r="H251" s="50"/>
      <c r="I251" s="50"/>
      <c r="J251" s="50"/>
    </row>
    <row r="252" spans="2:10" s="9" customFormat="1" ht="14.25"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2:10" s="9" customFormat="1" ht="14.25">
      <c r="B253" s="50"/>
      <c r="C253" s="50"/>
      <c r="D253" s="50"/>
      <c r="E253" s="50"/>
      <c r="F253" s="50"/>
      <c r="G253" s="50"/>
      <c r="H253" s="50"/>
      <c r="I253" s="50"/>
      <c r="J253" s="50"/>
    </row>
    <row r="254" spans="2:10" s="9" customFormat="1" ht="14.25">
      <c r="B254" s="50"/>
      <c r="C254" s="50"/>
      <c r="D254" s="50"/>
      <c r="E254" s="50"/>
      <c r="F254" s="50"/>
      <c r="G254" s="50"/>
      <c r="H254" s="50"/>
      <c r="I254" s="50"/>
      <c r="J254" s="50"/>
    </row>
    <row r="255" spans="2:10" s="9" customFormat="1" ht="14.25">
      <c r="B255" s="50"/>
      <c r="C255" s="50"/>
      <c r="D255" s="50"/>
      <c r="E255" s="50"/>
      <c r="F255" s="50"/>
      <c r="G255" s="50"/>
      <c r="H255" s="50"/>
      <c r="I255" s="50"/>
      <c r="J255" s="50"/>
    </row>
    <row r="256" spans="2:10" s="9" customFormat="1" ht="14.25">
      <c r="B256" s="50"/>
      <c r="C256" s="50"/>
      <c r="D256" s="50"/>
      <c r="E256" s="50"/>
      <c r="F256" s="50"/>
      <c r="G256" s="50"/>
      <c r="H256" s="50"/>
      <c r="I256" s="50"/>
      <c r="J256" s="50"/>
    </row>
  </sheetData>
  <sheetProtection/>
  <mergeCells count="10">
    <mergeCell ref="B19:O19"/>
    <mergeCell ref="B20:O20"/>
    <mergeCell ref="B2:O2"/>
    <mergeCell ref="B3:O3"/>
    <mergeCell ref="F4:O5"/>
    <mergeCell ref="C4:D4"/>
    <mergeCell ref="E4:E6"/>
    <mergeCell ref="B5:B6"/>
    <mergeCell ref="C5:C6"/>
    <mergeCell ref="D5:D6"/>
  </mergeCells>
  <printOptions/>
  <pageMargins left="0.75" right="0.75" top="1" bottom="1" header="0" footer="0"/>
  <pageSetup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